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9_KENNIS\materie\1 Overkoepelende rapporten\1 LARA\2020\Indicatoren website\indicatoren\bedrijfstakken\op web\"/>
    </mc:Choice>
  </mc:AlternateContent>
  <bookViews>
    <workbookView xWindow="0" yWindow="0" windowWidth="25200" windowHeight="11850"/>
  </bookViews>
  <sheets>
    <sheet name="Inhoud en achtergrond" sheetId="10" r:id="rId1"/>
    <sheet name="Bloemkool ext." sheetId="3" r:id="rId2"/>
    <sheet name="Bloemkool int." sheetId="2" r:id="rId3"/>
    <sheet name="Groene bonen ext." sheetId="4" r:id="rId4"/>
    <sheet name="Groene erwten ext." sheetId="5" r:id="rId5"/>
    <sheet name="Prei int." sheetId="6" r:id="rId6"/>
    <sheet name="Spinazie ext." sheetId="7" r:id="rId7"/>
    <sheet name="Wortelen ext." sheetId="8" r:id="rId8"/>
    <sheet name="Zaaiajuin" sheetId="9" r:id="rId9"/>
  </sheets>
  <definedNames>
    <definedName name="_AMO_SingleObject_249422744_ROM_F0.SEC2.Tabulate_1.SEC1.BDY.Cross_tabular_summary_report_Table_1" hidden="1">#REF!</definedName>
    <definedName name="_AMO_SingleObject_249422744_ROM_F0.SEC2.Tabulate_1.SEC1.FTR.TXT1" hidden="1">#REF!</definedName>
    <definedName name="_AMO_SingleObject_249422744_ROM_F0.SEC2.Tabulate_1.SEC1.HDR.TXT1"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5" l="1"/>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4" i="5"/>
  <c r="J8" i="4"/>
  <c r="J5" i="4"/>
  <c r="J6" i="4"/>
  <c r="J7"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4"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J11" i="9"/>
  <c r="J4" i="9"/>
  <c r="J7" i="2"/>
  <c r="J5" i="3"/>
  <c r="J6" i="9"/>
  <c r="J5" i="9"/>
  <c r="J7" i="9"/>
  <c r="J8" i="9"/>
  <c r="J9" i="9"/>
  <c r="J10" i="9"/>
  <c r="J12" i="9"/>
  <c r="J13" i="9"/>
  <c r="J14" i="9"/>
  <c r="J15" i="9"/>
  <c r="J16" i="9"/>
  <c r="J17" i="9"/>
  <c r="J18" i="9"/>
  <c r="J19" i="9"/>
  <c r="J20" i="9"/>
  <c r="J21" i="9"/>
  <c r="J22" i="9"/>
  <c r="J23" i="9"/>
  <c r="J24" i="9"/>
  <c r="J25" i="9"/>
  <c r="J26" i="9"/>
  <c r="J27" i="9"/>
  <c r="J28" i="9"/>
  <c r="J29" i="9"/>
  <c r="J30" i="9"/>
  <c r="J31" i="9"/>
  <c r="J32" i="9"/>
  <c r="J33" i="9"/>
  <c r="J34" i="9"/>
  <c r="J35" i="9"/>
  <c r="J36" i="9"/>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4" i="8"/>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4" i="7"/>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4" i="6"/>
  <c r="J6" i="2"/>
  <c r="J4" i="2"/>
  <c r="J5"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4"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alcChain>
</file>

<file path=xl/sharedStrings.xml><?xml version="1.0" encoding="utf-8"?>
<sst xmlns="http://schemas.openxmlformats.org/spreadsheetml/2006/main" count="721" uniqueCount="85">
  <si>
    <t>Achtergrond</t>
  </si>
  <si>
    <t>Inhoud</t>
  </si>
  <si>
    <t>Bloemkool extensief</t>
  </si>
  <si>
    <t>Resultatenrekening 2012-2019</t>
  </si>
  <si>
    <t>Kengetallen</t>
  </si>
  <si>
    <t>Bloemkool intensief</t>
  </si>
  <si>
    <t>Groene bonen extensief</t>
  </si>
  <si>
    <t>Resultatenrekening alle groene bonen 2012-2019</t>
  </si>
  <si>
    <t>Resultatenrekening groene bonen diepvries 2012-2019</t>
  </si>
  <si>
    <t>Groene erwten extensief</t>
  </si>
  <si>
    <t>Resultatenrekening alle groene erwten 2012-2019</t>
  </si>
  <si>
    <t>Resultatenrekening groene erwten conserven 2012-2019</t>
  </si>
  <si>
    <t>Resultatenrekening groene erwten diepvries 2012-2019</t>
  </si>
  <si>
    <t>Prei intensief</t>
  </si>
  <si>
    <t>Spinazie extensief</t>
  </si>
  <si>
    <t>Wortelen extensief</t>
  </si>
  <si>
    <t>Zaaiajuin</t>
  </si>
  <si>
    <t>Euro per hectare</t>
  </si>
  <si>
    <t>-</t>
  </si>
  <si>
    <t>2012</t>
  </si>
  <si>
    <t>2013</t>
  </si>
  <si>
    <t>2014</t>
  </si>
  <si>
    <t>2015</t>
  </si>
  <si>
    <t>2016</t>
  </si>
  <si>
    <t>2017</t>
  </si>
  <si>
    <t>2018</t>
  </si>
  <si>
    <t>2019</t>
  </si>
  <si>
    <t>2015-2019</t>
  </si>
  <si>
    <t xml:space="preserve">Aantal waarnemingen </t>
  </si>
  <si>
    <t>Gemiddelde oppervlakte (ha)</t>
  </si>
  <si>
    <t>Totale opbrengsten</t>
  </si>
  <si>
    <t>Verkoop gewassen</t>
  </si>
  <si>
    <t>Overige opbrengsten</t>
  </si>
  <si>
    <t>Totale variabele kosten</t>
  </si>
  <si>
    <t>Zaad- en pootgoed</t>
  </si>
  <si>
    <t>Meststoffen</t>
  </si>
  <si>
    <t>Gewasbeschermingsmiddelen</t>
  </si>
  <si>
    <t>Energie</t>
  </si>
  <si>
    <t>Werk door derden</t>
  </si>
  <si>
    <t>Seizoensarbeid</t>
  </si>
  <si>
    <t>Overige variabele kosten</t>
  </si>
  <si>
    <t>Bruto saldo</t>
  </si>
  <si>
    <t>Totale vaste kosten</t>
  </si>
  <si>
    <t>Afschrijvingen</t>
  </si>
  <si>
    <t>Gebouwen</t>
  </si>
  <si>
    <t>Werktuigen en installaties</t>
  </si>
  <si>
    <t>Overige</t>
  </si>
  <si>
    <t>Fictieve intresten</t>
  </si>
  <si>
    <t>Omlopend kapitaal</t>
  </si>
  <si>
    <t>Kosten gronden en gebouwen</t>
  </si>
  <si>
    <t>Kosten werktuigen</t>
  </si>
  <si>
    <t>Pacht</t>
  </si>
  <si>
    <t>Reguliere pacht</t>
  </si>
  <si>
    <t>Seizoenspacht</t>
  </si>
  <si>
    <t>Overige vaste kosten</t>
  </si>
  <si>
    <t>Familiaal arbeidsinkomen</t>
  </si>
  <si>
    <t>Vergoeding eigen arbeid</t>
  </si>
  <si>
    <t>Netto bedrijfsresultaat</t>
  </si>
  <si>
    <t>Kengetal</t>
  </si>
  <si>
    <t>Eenheid</t>
  </si>
  <si>
    <t>Oppervlakte</t>
  </si>
  <si>
    <t>ha</t>
  </si>
  <si>
    <t>Opbrengst hoofdproduct</t>
  </si>
  <si>
    <t>kg/ha</t>
  </si>
  <si>
    <t xml:space="preserve">Verkoopprijs hoofdproduct </t>
  </si>
  <si>
    <t>€/100kg</t>
  </si>
  <si>
    <t>Aantal waarnemingen</t>
  </si>
  <si>
    <t>Verkoopskosten</t>
  </si>
  <si>
    <t>Betaalde lonen</t>
  </si>
  <si>
    <t>Stuks/ha</t>
  </si>
  <si>
    <t>Verkoopprijs hoofdproduct</t>
  </si>
  <si>
    <t>€/100 stuks</t>
  </si>
  <si>
    <t>Groene bonen extensief: diepvries</t>
  </si>
  <si>
    <t>€/100 kg</t>
  </si>
  <si>
    <t>Groene erwten extensief: conserven</t>
  </si>
  <si>
    <t>Groene erwten extensief: diepvries</t>
  </si>
  <si>
    <t>2016*</t>
  </si>
  <si>
    <t>* Voor 2016 zijn er te weinig waarnemingen.</t>
  </si>
  <si>
    <t>2018*</t>
  </si>
  <si>
    <t>2014-2019</t>
  </si>
  <si>
    <t>* Voor 2018 zijn er te weinig waarnemingen.</t>
  </si>
  <si>
    <t>Het methodologisch rapport is op deze pagina te vinden.</t>
  </si>
  <si>
    <t xml:space="preserve">Onderstaand rapport bevat naast de tabellen een beknopt methodologisch luik. </t>
  </si>
  <si>
    <t>Door rampen met invloed op de landbouw, denk bijvoorbeeld aan extreme droogte, kan het zijn dat er in de cijfers grote veranderingen zijn ten opzichte van vorige jaren.</t>
  </si>
  <si>
    <t>De tabellen die u in dit bestand kan terugvinden, bieden een overzicht van opbrengsten, kosten en marges van aantal groentegewassen voor de periode 2012–2019 op basis van gegevens van het Landbouwmonitoringsnetwerk (LMN). De cijfers worden aangevuld met de gemiddelde opbrengst en de gemiddelde verkoopprijs.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</si>
</sst>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indexed="8"/>
      <name val="Arial"/>
      <family val="2"/>
    </font>
    <font>
      <sz val="10"/>
      <color indexed="8"/>
      <name val="Arial"/>
      <family val="2"/>
    </font>
    <font>
      <i/>
      <sz val="10"/>
      <color indexed="8"/>
      <name val="Arial"/>
      <family val="2"/>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AF3D4"/>
        <bgColor indexed="64"/>
      </patternFill>
    </fill>
    <fill>
      <patternFill patternType="solid">
        <fgColor rgb="FFFFFFFF"/>
        <bgColor indexed="64"/>
      </patternFill>
    </fill>
  </fills>
  <borders count="12">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style="thin">
        <color theme="4" tint="0.59999389629810485"/>
      </bottom>
      <diagonal/>
    </border>
    <border>
      <left/>
      <right style="thin">
        <color theme="4" tint="0.59999389629810485"/>
      </right>
      <top style="thin">
        <color theme="4" tint="0.59999389629810485"/>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style="thin">
        <color theme="4" tint="0.59999389629810485"/>
      </top>
      <bottom/>
      <diagonal/>
    </border>
    <border>
      <left style="thin">
        <color theme="4" tint="0.59999389629810485"/>
      </left>
      <right/>
      <top/>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2" fillId="0" borderId="1" xfId="0" applyFont="1" applyBorder="1" applyAlignment="1">
      <alignment horizontal="right" vertical="center"/>
    </xf>
    <xf numFmtId="2" fontId="2" fillId="0" borderId="1" xfId="0" applyNumberFormat="1" applyFont="1" applyBorder="1" applyAlignment="1">
      <alignment horizontal="righ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1" fillId="0" borderId="1" xfId="0" applyFont="1" applyBorder="1" applyAlignment="1">
      <alignment horizontal="right" vertical="center"/>
    </xf>
    <xf numFmtId="0" fontId="3" fillId="0" borderId="1" xfId="0" applyFont="1" applyBorder="1" applyAlignment="1">
      <alignment horizontal="right" vertical="center"/>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2" fillId="0" borderId="4" xfId="0" applyFont="1" applyBorder="1" applyAlignment="1">
      <alignment vertical="center"/>
    </xf>
    <xf numFmtId="0" fontId="1" fillId="0" borderId="4" xfId="0" applyFont="1" applyBorder="1" applyAlignment="1">
      <alignment horizontal="left" vertical="center"/>
    </xf>
    <xf numFmtId="0" fontId="2" fillId="0" borderId="4" xfId="0" applyFont="1" applyBorder="1" applyAlignment="1">
      <alignment horizontal="left" vertical="center"/>
    </xf>
    <xf numFmtId="0" fontId="3" fillId="0" borderId="4" xfId="0" applyFont="1" applyBorder="1" applyAlignment="1">
      <alignment horizontal="left" vertical="center" indent="2"/>
    </xf>
    <xf numFmtId="2" fontId="2" fillId="0" borderId="2" xfId="0" applyNumberFormat="1" applyFont="1" applyBorder="1" applyAlignment="1">
      <alignment vertical="center"/>
    </xf>
    <xf numFmtId="2" fontId="1" fillId="0" borderId="2" xfId="0" applyNumberFormat="1" applyFont="1" applyBorder="1" applyAlignment="1">
      <alignment horizontal="right" vertical="center"/>
    </xf>
    <xf numFmtId="2" fontId="2" fillId="0" borderId="2" xfId="0" applyNumberFormat="1" applyFont="1" applyBorder="1" applyAlignment="1">
      <alignment horizontal="right" vertical="center"/>
    </xf>
    <xf numFmtId="2" fontId="3" fillId="0" borderId="2" xfId="0" applyNumberFormat="1" applyFont="1" applyBorder="1" applyAlignment="1">
      <alignment horizontal="right" vertical="center"/>
    </xf>
    <xf numFmtId="0" fontId="1" fillId="2" borderId="5" xfId="0" quotePrefix="1"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right" vertical="center"/>
    </xf>
    <xf numFmtId="2" fontId="1" fillId="0" borderId="10" xfId="0" applyNumberFormat="1" applyFont="1" applyBorder="1" applyAlignment="1">
      <alignment horizontal="right" vertical="center"/>
    </xf>
    <xf numFmtId="0" fontId="1" fillId="2" borderId="5" xfId="0" applyFont="1" applyFill="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right" vertical="center"/>
    </xf>
    <xf numFmtId="2" fontId="2" fillId="0" borderId="10" xfId="0" applyNumberFormat="1" applyFont="1" applyBorder="1" applyAlignment="1">
      <alignment horizontal="right" vertical="center"/>
    </xf>
    <xf numFmtId="0" fontId="1" fillId="0" borderId="4" xfId="0" applyFont="1" applyBorder="1" applyAlignment="1">
      <alignment vertical="center"/>
    </xf>
    <xf numFmtId="0" fontId="2" fillId="0" borderId="2" xfId="0" applyFont="1" applyBorder="1" applyAlignment="1">
      <alignment vertical="center"/>
    </xf>
    <xf numFmtId="2" fontId="1" fillId="0" borderId="2" xfId="0" applyNumberFormat="1" applyFont="1" applyBorder="1" applyAlignment="1">
      <alignment vertical="center"/>
    </xf>
    <xf numFmtId="2" fontId="3" fillId="0" borderId="2" xfId="0" applyNumberFormat="1" applyFont="1" applyBorder="1" applyAlignment="1">
      <alignment vertical="center"/>
    </xf>
    <xf numFmtId="0" fontId="0" fillId="3" borderId="0" xfId="0" applyFill="1"/>
    <xf numFmtId="0" fontId="1" fillId="0" borderId="0" xfId="0" applyFont="1" applyAlignment="1">
      <alignment horizontal="left" vertical="center"/>
    </xf>
    <xf numFmtId="0" fontId="1" fillId="0" borderId="0" xfId="0" applyFont="1" applyAlignment="1">
      <alignment horizontal="right" vertical="center"/>
    </xf>
    <xf numFmtId="2" fontId="1" fillId="0" borderId="0" xfId="0" applyNumberFormat="1" applyFont="1" applyAlignment="1">
      <alignment vertical="center"/>
    </xf>
    <xf numFmtId="2" fontId="2" fillId="0" borderId="9" xfId="0" applyNumberFormat="1" applyFont="1" applyBorder="1" applyAlignment="1">
      <alignment horizontal="right" vertical="center"/>
    </xf>
    <xf numFmtId="1" fontId="2" fillId="0" borderId="2" xfId="0" applyNumberFormat="1" applyFont="1" applyBorder="1" applyAlignment="1">
      <alignment vertical="center"/>
    </xf>
    <xf numFmtId="2" fontId="2" fillId="0" borderId="2" xfId="0" applyNumberFormat="1" applyFont="1" applyBorder="1" applyAlignment="1">
      <alignment horizontal="center" vertical="center"/>
    </xf>
    <xf numFmtId="0" fontId="5" fillId="0" borderId="0" xfId="1"/>
    <xf numFmtId="0" fontId="4" fillId="0" borderId="0" xfId="0" applyFont="1"/>
    <xf numFmtId="0" fontId="1" fillId="0" borderId="1" xfId="0" applyFont="1" applyBorder="1" applyAlignment="1">
      <alignment vertical="center"/>
    </xf>
    <xf numFmtId="2" fontId="2" fillId="0" borderId="1" xfId="0" applyNumberFormat="1"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1" fillId="0" borderId="9" xfId="0" applyFont="1" applyBorder="1" applyAlignment="1">
      <alignment vertical="center"/>
    </xf>
    <xf numFmtId="2" fontId="1" fillId="0" borderId="10" xfId="0" applyNumberFormat="1" applyFont="1" applyBorder="1" applyAlignment="1">
      <alignment vertical="center"/>
    </xf>
    <xf numFmtId="2" fontId="1" fillId="0" borderId="1" xfId="0" applyNumberFormat="1" applyFont="1" applyBorder="1" applyAlignment="1">
      <alignment vertical="center"/>
    </xf>
    <xf numFmtId="2" fontId="3" fillId="0" borderId="1" xfId="0" applyNumberFormat="1" applyFont="1" applyBorder="1" applyAlignment="1">
      <alignment vertical="center"/>
    </xf>
    <xf numFmtId="0" fontId="2" fillId="0" borderId="6" xfId="0" applyFont="1" applyBorder="1" applyAlignment="1">
      <alignment horizontal="right" vertical="center"/>
    </xf>
    <xf numFmtId="2" fontId="1" fillId="0" borderId="1" xfId="0" applyNumberFormat="1" applyFont="1" applyBorder="1" applyAlignment="1">
      <alignment horizontal="right" vertical="center"/>
    </xf>
    <xf numFmtId="2" fontId="3" fillId="0" borderId="1" xfId="0" applyNumberFormat="1" applyFont="1" applyBorder="1" applyAlignment="1">
      <alignment horizontal="right" vertical="center"/>
    </xf>
    <xf numFmtId="1" fontId="2" fillId="0" borderId="1" xfId="0" applyNumberFormat="1" applyFont="1" applyBorder="1" applyAlignment="1">
      <alignment vertical="center"/>
    </xf>
    <xf numFmtId="0" fontId="1" fillId="2" borderId="0" xfId="0" applyFont="1" applyFill="1" applyAlignment="1">
      <alignment vertical="center" wrapText="1"/>
    </xf>
    <xf numFmtId="0" fontId="1" fillId="2" borderId="0" xfId="0" applyFont="1" applyFill="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1" xfId="0" applyFont="1" applyFill="1" applyBorder="1" applyAlignment="1">
      <alignment horizontal="left" vertical="center"/>
    </xf>
    <xf numFmtId="0" fontId="1" fillId="2" borderId="0" xfId="0" applyFont="1" applyFill="1" applyAlignment="1">
      <alignment horizontal="left" vertical="center"/>
    </xf>
    <xf numFmtId="0" fontId="0" fillId="0" borderId="0" xfId="0" applyAlignment="1">
      <alignment wrapText="1"/>
    </xf>
    <xf numFmtId="0" fontId="0" fillId="0" borderId="0" xfId="0" applyAlignment="1">
      <alignment vertical="top" wrapText="1"/>
    </xf>
  </cellXfs>
  <cellStyles count="2">
    <cellStyle name="Hyperlink" xfId="1" builtinId="8"/>
    <cellStyle name="Standaard" xfId="0" builtinId="0"/>
  </cellStyles>
  <dxfs count="315">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val="0"/>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
      <font>
        <b/>
        <i val="0"/>
        <strike val="0"/>
        <condense val="0"/>
        <extend val="0"/>
        <outline val="0"/>
        <shadow val="0"/>
        <u val="none"/>
        <vertAlign val="baseline"/>
        <sz val="10"/>
        <color indexed="8"/>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horizontal/>
      </border>
      <protection locked="1" hidden="0"/>
    </dxf>
    <dxf>
      <font>
        <b/>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style="thin">
          <color theme="4" tint="0.59999389629810485"/>
        </right>
        <top style="thin">
          <color theme="4" tint="0.59999389629810485"/>
        </top>
        <bottom style="thin">
          <color theme="4" tint="0.59999389629810485"/>
        </bottom>
        <vertical/>
        <horizontal/>
      </border>
      <protection locked="1" hidden="0"/>
    </dxf>
    <dxf>
      <border outline="0">
        <top style="thin">
          <color theme="4" tint="0.59999389629810485"/>
        </top>
      </border>
    </dxf>
    <dxf>
      <border outline="0">
        <left style="thin">
          <color theme="4" tint="0.59999389629810485"/>
        </left>
        <right style="thin">
          <color theme="4" tint="0.59999389629810485"/>
        </right>
        <top style="thin">
          <color theme="4" tint="0.59999389629810485"/>
        </top>
        <bottom style="thin">
          <color theme="4" tint="0.59999389629810485"/>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protection locked="1" hidden="0"/>
    </dxf>
    <dxf>
      <border outline="0">
        <bottom style="thin">
          <color theme="4" tint="0.59999389629810485"/>
        </bottom>
      </border>
    </dxf>
    <dxf>
      <font>
        <b/>
        <i val="0"/>
        <strike val="0"/>
        <condense val="0"/>
        <extend val="0"/>
        <outline val="0"/>
        <shadow val="0"/>
        <u val="none"/>
        <vertAlign val="baseline"/>
        <sz val="10"/>
        <color indexed="8"/>
        <name val="Arial"/>
        <scheme val="none"/>
      </font>
      <numFmt numFmtId="0" formatCode="General"/>
      <fill>
        <patternFill patternType="solid">
          <fgColor indexed="64"/>
          <bgColor rgb="FFFAF3D4"/>
        </patternFill>
      </fill>
      <alignment horizontal="center" vertical="center" textRotation="0" wrapText="0" indent="0" justifyLastLine="0" shrinkToFit="0" readingOrder="0"/>
      <border diagonalUp="0" diagonalDown="0" outline="0">
        <left style="thin">
          <color theme="4" tint="0.59999389629810485"/>
        </left>
        <right style="thin">
          <color theme="4" tint="0.59999389629810485"/>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2152651</xdr:colOff>
      <xdr:row>2</xdr:row>
      <xdr:rowOff>2391</xdr:rowOff>
    </xdr:to>
    <xdr:pic>
      <xdr:nvPicPr>
        <xdr:cNvPr id="3" name="Afbeelding 2" descr="Vlaanderen is landbouw en visserij" title="Logo Vlaamse overhei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90500"/>
          <a:ext cx="2152651" cy="869166"/>
        </a:xfrm>
        <a:prstGeom prst="rect">
          <a:avLst/>
        </a:prstGeom>
      </xdr:spPr>
    </xdr:pic>
    <xdr:clientData/>
  </xdr:twoCellAnchor>
</xdr:wsDr>
</file>

<file path=xl/tables/table1.xml><?xml version="1.0" encoding="utf-8"?>
<table xmlns="http://schemas.openxmlformats.org/spreadsheetml/2006/main" id="1" name="Tabel1" displayName="Tabel1" ref="A3:I36" totalsRowShown="0" headerRowDxfId="314" dataDxfId="312" headerRowBorderDxfId="313" tableBorderDxfId="311" totalsRowBorderDxfId="310">
  <autoFilter ref="A3:I36"/>
  <tableColumns count="9">
    <tableColumn id="1" name="-" dataDxfId="309"/>
    <tableColumn id="2" name="2012" dataDxfId="308"/>
    <tableColumn id="3" name="2013" dataDxfId="307"/>
    <tableColumn id="4" name="2014" dataDxfId="306"/>
    <tableColumn id="5" name="2015" dataDxfId="305"/>
    <tableColumn id="6" name="2016" dataDxfId="304"/>
    <tableColumn id="7" name="2017" dataDxfId="303"/>
    <tableColumn id="8" name="2018" dataDxfId="302"/>
    <tableColumn id="9" name="2019" dataDxfId="301"/>
  </tableColumns>
  <tableStyleInfo showFirstColumn="0" showLastColumn="0" showRowStripes="1" showColumnStripes="0"/>
  <extLst>
    <ext xmlns:x14="http://schemas.microsoft.com/office/spreadsheetml/2009/9/main" uri="{504A1905-F514-4f6f-8877-14C23A59335A}">
      <x14:table altText="Bloemkool extensief in euro per hectare" altTextSummary="Deze tabel bevat cijfers over de extensieve bloemkoolteelt uitgedrukt in euro per hectare over verschillende jaren"/>
    </ext>
  </extLst>
</table>
</file>

<file path=xl/tables/table10.xml><?xml version="1.0" encoding="utf-8"?>
<table xmlns="http://schemas.openxmlformats.org/spreadsheetml/2006/main" id="8" name="Tabel8" displayName="Tabel8" ref="A39:J42" totalsRowShown="0" headerRowDxfId="188" dataDxfId="186" headerRowBorderDxfId="187" tableBorderDxfId="185" totalsRowBorderDxfId="184">
  <autoFilter ref="A39:J42"/>
  <tableColumns count="10">
    <tableColumn id="1" name="Kengetal" dataDxfId="183"/>
    <tableColumn id="2" name="Eenheid" dataDxfId="182"/>
    <tableColumn id="3" name="2012" dataDxfId="181"/>
    <tableColumn id="4" name="2013" dataDxfId="180"/>
    <tableColumn id="5" name="2014" dataDxfId="179"/>
    <tableColumn id="6" name="2015" dataDxfId="178"/>
    <tableColumn id="7" name="2016" dataDxfId="177"/>
    <tableColumn id="8" name="2017" dataDxfId="176"/>
    <tableColumn id="9" name="2018" dataDxfId="175"/>
    <tableColumn id="10" name="2019" dataDxfId="174"/>
  </tableColumns>
  <tableStyleInfo showFirstColumn="0" showLastColumn="0" showRowStripes="0" showColumnStripes="0"/>
  <extLst>
    <ext xmlns:x14="http://schemas.microsoft.com/office/spreadsheetml/2009/9/main" uri="{504A1905-F514-4f6f-8877-14C23A59335A}">
      <x14:table altText="groene erwten extensief kengetallen" altTextSummary="Deze tabel bevat de kengetallen omtrent de extensieve teelt van groene erwten over verschillende jaren"/>
    </ext>
  </extLst>
</table>
</file>

<file path=xl/tables/table11.xml><?xml version="1.0" encoding="utf-8"?>
<table xmlns="http://schemas.openxmlformats.org/spreadsheetml/2006/main" id="21" name="Tabel722" displayName="Tabel722" ref="L3:U36" totalsRowShown="0" headerRowDxfId="173" dataDxfId="171" headerRowBorderDxfId="172" tableBorderDxfId="170" totalsRowBorderDxfId="169">
  <autoFilter ref="L3:U36"/>
  <tableColumns count="10">
    <tableColumn id="1" name="-" dataDxfId="168"/>
    <tableColumn id="2" name="2012" dataDxfId="167"/>
    <tableColumn id="3" name="2013" dataDxfId="166"/>
    <tableColumn id="4" name="2014" dataDxfId="165"/>
    <tableColumn id="5" name="2015" dataDxfId="164"/>
    <tableColumn id="6" name="2016*" dataDxfId="163"/>
    <tableColumn id="7" name="2017" dataDxfId="162"/>
    <tableColumn id="8" name="2018" dataDxfId="161"/>
    <tableColumn id="9" name="2019" dataDxfId="160"/>
    <tableColumn id="10" name="2015-2019" dataDxfId="159">
      <calculatedColumnFormula>AVERAGE(Tabel722[[#This Row],[2015]:[2019]])</calculatedColumnFormula>
    </tableColumn>
  </tableColumns>
  <tableStyleInfo showFirstColumn="0" showLastColumn="0" showRowStripes="0" showColumnStripes="0"/>
  <extLst>
    <ext xmlns:x14="http://schemas.microsoft.com/office/spreadsheetml/2009/9/main" uri="{504A1905-F514-4f6f-8877-14C23A59335A}">
      <x14:table altText="groene erwten extensief in euro per hectare" altTextSummary="Deze tabel bevat cijfers over de extensieve teelt van groene erwten uitgedrukt in euro per hectare over verschillende jaren"/>
    </ext>
  </extLst>
</table>
</file>

<file path=xl/tables/table12.xml><?xml version="1.0" encoding="utf-8"?>
<table xmlns="http://schemas.openxmlformats.org/spreadsheetml/2006/main" id="22" name="Tabel823" displayName="Tabel823" ref="L39:U42" totalsRowShown="0" headerRowDxfId="158" dataDxfId="156" headerRowBorderDxfId="157" tableBorderDxfId="155" totalsRowBorderDxfId="154">
  <autoFilter ref="L39:U42"/>
  <tableColumns count="10">
    <tableColumn id="1" name="Kengetal" dataDxfId="153"/>
    <tableColumn id="2" name="Eenheid" dataDxfId="152"/>
    <tableColumn id="3" name="2012" dataDxfId="151"/>
    <tableColumn id="4" name="2013" dataDxfId="150"/>
    <tableColumn id="5" name="2014" dataDxfId="149"/>
    <tableColumn id="6" name="2015" dataDxfId="148"/>
    <tableColumn id="7" name="2016*" dataDxfId="147"/>
    <tableColumn id="8" name="2017" dataDxfId="146"/>
    <tableColumn id="9" name="2018" dataDxfId="145"/>
    <tableColumn id="10" name="2019" dataDxfId="144"/>
  </tableColumns>
  <tableStyleInfo showFirstColumn="0" showLastColumn="0" showRowStripes="0" showColumnStripes="0"/>
  <extLst>
    <ext xmlns:x14="http://schemas.microsoft.com/office/spreadsheetml/2009/9/main" uri="{504A1905-F514-4f6f-8877-14C23A59335A}">
      <x14:table altText="groene erwten extensief kengetallen" altTextSummary="Deze tabel bevat de kengetallen omtrent de extensieve teelt van groene erwten over verschillende jaren"/>
    </ext>
  </extLst>
</table>
</file>

<file path=xl/tables/table13.xml><?xml version="1.0" encoding="utf-8"?>
<table xmlns="http://schemas.openxmlformats.org/spreadsheetml/2006/main" id="23" name="Tabel72224" displayName="Tabel72224" ref="W3:AF36" totalsRowShown="0" headerRowDxfId="143" dataDxfId="141" headerRowBorderDxfId="142" tableBorderDxfId="140" totalsRowBorderDxfId="139">
  <autoFilter ref="W3:AF36"/>
  <tableColumns count="10">
    <tableColumn id="1" name="-" dataDxfId="138"/>
    <tableColumn id="2" name="2012" dataDxfId="137"/>
    <tableColumn id="3" name="2013" dataDxfId="136"/>
    <tableColumn id="4" name="2014" dataDxfId="135"/>
    <tableColumn id="5" name="2015" dataDxfId="134"/>
    <tableColumn id="6" name="2016" dataDxfId="133"/>
    <tableColumn id="7" name="2017" dataDxfId="132"/>
    <tableColumn id="8" name="2018" dataDxfId="131"/>
    <tableColumn id="9" name="2019" dataDxfId="130"/>
    <tableColumn id="10" name="2015-2019" dataDxfId="129">
      <calculatedColumnFormula>AVERAGE(Tabel72224[[#This Row],[2015]:[2019]])</calculatedColumnFormula>
    </tableColumn>
  </tableColumns>
  <tableStyleInfo showFirstColumn="0" showLastColumn="0" showRowStripes="0" showColumnStripes="0"/>
  <extLst>
    <ext xmlns:x14="http://schemas.microsoft.com/office/spreadsheetml/2009/9/main" uri="{504A1905-F514-4f6f-8877-14C23A59335A}">
      <x14:table altText="groene erwten extensief in euro per hectare" altTextSummary="Deze tabel bevat cijfers over de extensieve teelt van groene erwten uitgedrukt in euro per hectare over verschillende jaren"/>
    </ext>
  </extLst>
</table>
</file>

<file path=xl/tables/table14.xml><?xml version="1.0" encoding="utf-8"?>
<table xmlns="http://schemas.openxmlformats.org/spreadsheetml/2006/main" id="24" name="Tabel82325" displayName="Tabel82325" ref="W39:AF42" totalsRowShown="0" headerRowDxfId="128" dataDxfId="126" headerRowBorderDxfId="127" tableBorderDxfId="125" totalsRowBorderDxfId="124">
  <autoFilter ref="W39:AF42"/>
  <tableColumns count="10">
    <tableColumn id="1" name="Kengetal" dataDxfId="123"/>
    <tableColumn id="2" name="Eenheid" dataDxfId="122"/>
    <tableColumn id="3" name="2012" dataDxfId="121"/>
    <tableColumn id="4" name="2013" dataDxfId="120"/>
    <tableColumn id="5" name="2014" dataDxfId="119"/>
    <tableColumn id="6" name="2015" dataDxfId="118"/>
    <tableColumn id="7" name="2016" dataDxfId="117"/>
    <tableColumn id="8" name="2017" dataDxfId="116"/>
    <tableColumn id="9" name="2018" dataDxfId="115"/>
    <tableColumn id="10" name="2019" dataDxfId="114"/>
  </tableColumns>
  <tableStyleInfo showFirstColumn="0" showLastColumn="0" showRowStripes="0" showColumnStripes="0"/>
  <extLst>
    <ext xmlns:x14="http://schemas.microsoft.com/office/spreadsheetml/2009/9/main" uri="{504A1905-F514-4f6f-8877-14C23A59335A}">
      <x14:table altText="groene erwten extensief kengetallen" altTextSummary="Deze tabel bevat de kengetallen omtrent de extensieve teelt van groene erwten over verschillende jaren"/>
    </ext>
  </extLst>
</table>
</file>

<file path=xl/tables/table15.xml><?xml version="1.0" encoding="utf-8"?>
<table xmlns="http://schemas.openxmlformats.org/spreadsheetml/2006/main" id="9" name="Tabel9" displayName="Tabel9" ref="A3:I38" totalsRowShown="0" headerRowDxfId="113" dataDxfId="111" headerRowBorderDxfId="112" tableBorderDxfId="110" totalsRowBorderDxfId="109">
  <autoFilter ref="A3:I38"/>
  <tableColumns count="9">
    <tableColumn id="1" name="-" dataDxfId="108"/>
    <tableColumn id="2" name="2012" dataDxfId="107"/>
    <tableColumn id="3" name="2013" dataDxfId="106"/>
    <tableColumn id="4" name="2014" dataDxfId="105"/>
    <tableColumn id="5" name="2015" dataDxfId="104"/>
    <tableColumn id="6" name="2016" dataDxfId="103"/>
    <tableColumn id="7" name="2017" dataDxfId="102"/>
    <tableColumn id="8" name="2018" dataDxfId="101"/>
    <tableColumn id="9" name="2019" dataDxfId="100"/>
  </tableColumns>
  <tableStyleInfo showFirstColumn="0" showLastColumn="0" showRowStripes="0" showColumnStripes="0"/>
  <extLst>
    <ext xmlns:x14="http://schemas.microsoft.com/office/spreadsheetml/2009/9/main" uri="{504A1905-F514-4f6f-8877-14C23A59335A}">
      <x14:table altText="Prei intensief in euro per hectare" altTextSummary="Deze tabel bevat cijfers over de intensieve preiteelt uitgedrukt in euro per hectare over verschillende jaren"/>
    </ext>
  </extLst>
</table>
</file>

<file path=xl/tables/table16.xml><?xml version="1.0" encoding="utf-8"?>
<table xmlns="http://schemas.openxmlformats.org/spreadsheetml/2006/main" id="10" name="Tabel10" displayName="Tabel10" ref="A41:I44" totalsRowShown="0" headerRowDxfId="99" dataDxfId="97" headerRowBorderDxfId="98" tableBorderDxfId="96" totalsRowBorderDxfId="95">
  <autoFilter ref="A41:I44"/>
  <tableColumns count="9">
    <tableColumn id="1" name="Kengetal" dataDxfId="94"/>
    <tableColumn id="2" name="Eenheid" dataDxfId="93"/>
    <tableColumn id="3" name="2012" dataDxfId="92"/>
    <tableColumn id="4" name="2013" dataDxfId="91"/>
    <tableColumn id="5" name="2014" dataDxfId="90"/>
    <tableColumn id="6" name="2015" dataDxfId="89"/>
    <tableColumn id="7" name="2016" dataDxfId="88"/>
    <tableColumn id="8" name="2017" dataDxfId="87"/>
    <tableColumn id="9" name="2018" dataDxfId="86"/>
  </tableColumns>
  <tableStyleInfo showFirstColumn="0" showLastColumn="0" showRowStripes="0" showColumnStripes="0"/>
  <extLst>
    <ext xmlns:x14="http://schemas.microsoft.com/office/spreadsheetml/2009/9/main" uri="{504A1905-F514-4f6f-8877-14C23A59335A}">
      <x14:table altText="Prei intensief kengetallen" altTextSummary="Deze tabel bevat de kengetallen omtrent de intensieve preiteelt over verschillende jaren"/>
    </ext>
  </extLst>
</table>
</file>

<file path=xl/tables/table17.xml><?xml version="1.0" encoding="utf-8"?>
<table xmlns="http://schemas.openxmlformats.org/spreadsheetml/2006/main" id="11" name="Tabel11" displayName="Tabel11" ref="A3:I36" totalsRowShown="0" headerRowDxfId="85" dataDxfId="83" headerRowBorderDxfId="84" tableBorderDxfId="82" totalsRowBorderDxfId="81">
  <autoFilter ref="A3:I36"/>
  <tableColumns count="9">
    <tableColumn id="1" name="-" dataDxfId="80"/>
    <tableColumn id="2" name="2012" dataDxfId="79"/>
    <tableColumn id="3" name="2013" dataDxfId="78"/>
    <tableColumn id="4" name="2014" dataDxfId="77"/>
    <tableColumn id="5" name="2015" dataDxfId="76"/>
    <tableColumn id="6" name="2016" dataDxfId="75"/>
    <tableColumn id="7" name="2017" dataDxfId="74"/>
    <tableColumn id="8" name="2018" dataDxfId="73"/>
    <tableColumn id="9" name="2019" dataDxfId="72"/>
  </tableColumns>
  <tableStyleInfo showFirstColumn="0" showLastColumn="0" showRowStripes="0" showColumnStripes="0"/>
  <extLst>
    <ext xmlns:x14="http://schemas.microsoft.com/office/spreadsheetml/2009/9/main" uri="{504A1905-F514-4f6f-8877-14C23A59335A}">
      <x14:table altText="Spinazie extensief in euro per hectare" altTextSummary="Deze tabel bevat cijfers over de extensieve spinazieteelt uitgedrukt in euro per hectare over verschillende jaren"/>
    </ext>
  </extLst>
</table>
</file>

<file path=xl/tables/table18.xml><?xml version="1.0" encoding="utf-8"?>
<table xmlns="http://schemas.openxmlformats.org/spreadsheetml/2006/main" id="12" name="Tabel12" displayName="Tabel12" ref="A39:I42" totalsRowShown="0" headerRowDxfId="71" dataDxfId="69" headerRowBorderDxfId="70" tableBorderDxfId="68" totalsRowBorderDxfId="67">
  <autoFilter ref="A39:I42"/>
  <tableColumns count="9">
    <tableColumn id="1" name="Kengetal" dataDxfId="66"/>
    <tableColumn id="2" name="Eenheid" dataDxfId="65"/>
    <tableColumn id="3" name="2012" dataDxfId="64"/>
    <tableColumn id="4" name="2013" dataDxfId="63"/>
    <tableColumn id="5" name="2014" dataDxfId="62"/>
    <tableColumn id="6" name="2015" dataDxfId="61"/>
    <tableColumn id="7" name="2016" dataDxfId="60"/>
    <tableColumn id="8" name="2017" dataDxfId="59"/>
    <tableColumn id="9" name="2018" dataDxfId="58"/>
  </tableColumns>
  <tableStyleInfo showFirstColumn="0" showLastColumn="0" showRowStripes="0" showColumnStripes="0"/>
  <extLst>
    <ext xmlns:x14="http://schemas.microsoft.com/office/spreadsheetml/2009/9/main" uri="{504A1905-F514-4f6f-8877-14C23A59335A}">
      <x14:table altText="Spinazie extensief" altTextSummary="Deze tabel bevat de kengetallen omtrent de extensieve spinazieteelt over verschillende jaren"/>
    </ext>
  </extLst>
</table>
</file>

<file path=xl/tables/table19.xml><?xml version="1.0" encoding="utf-8"?>
<table xmlns="http://schemas.openxmlformats.org/spreadsheetml/2006/main" id="13" name="Tabel13" displayName="Tabel13" ref="A3:I36" totalsRowShown="0" headerRowDxfId="57" dataDxfId="55" headerRowBorderDxfId="56" tableBorderDxfId="54" totalsRowBorderDxfId="53">
  <autoFilter ref="A3:I36"/>
  <tableColumns count="9">
    <tableColumn id="1" name="-" dataDxfId="52"/>
    <tableColumn id="2" name="2012" dataDxfId="51"/>
    <tableColumn id="3" name="2013" dataDxfId="50"/>
    <tableColumn id="4" name="2014" dataDxfId="49"/>
    <tableColumn id="5" name="2015" dataDxfId="48"/>
    <tableColumn id="6" name="2016" dataDxfId="47"/>
    <tableColumn id="7" name="2017" dataDxfId="46"/>
    <tableColumn id="8" name="2018" dataDxfId="45"/>
    <tableColumn id="9" name="2019" dataDxfId="44"/>
  </tableColumns>
  <tableStyleInfo showFirstColumn="0" showLastColumn="0" showRowStripes="0" showColumnStripes="0"/>
  <extLst>
    <ext xmlns:x14="http://schemas.microsoft.com/office/spreadsheetml/2009/9/main" uri="{504A1905-F514-4f6f-8877-14C23A59335A}">
      <x14:table altText="wortelen extensief in euro per hectare" altTextSummary="Deze tabel bevat cijfers over de extensieve wortelteelt uitgedrukt in euro per hectare over verschillende jaren"/>
    </ext>
  </extLst>
</table>
</file>

<file path=xl/tables/table2.xml><?xml version="1.0" encoding="utf-8"?>
<table xmlns="http://schemas.openxmlformats.org/spreadsheetml/2006/main" id="2" name="Tabel2" displayName="Tabel2" ref="A39:I42" totalsRowShown="0" headerRowDxfId="300" dataDxfId="298" headerRowBorderDxfId="299" tableBorderDxfId="297" totalsRowBorderDxfId="296">
  <autoFilter ref="A39:I42"/>
  <tableColumns count="9">
    <tableColumn id="1" name="Kengetal" dataDxfId="295"/>
    <tableColumn id="2" name="Eenheid" dataDxfId="294"/>
    <tableColumn id="3" name="2012" dataDxfId="293"/>
    <tableColumn id="4" name="2013" dataDxfId="292"/>
    <tableColumn id="5" name="2014" dataDxfId="291"/>
    <tableColumn id="6" name="2015" dataDxfId="290"/>
    <tableColumn id="7" name="2016" dataDxfId="289"/>
    <tableColumn id="8" name="2017" dataDxfId="288"/>
    <tableColumn id="9" name="2018" dataDxfId="287"/>
  </tableColumns>
  <tableStyleInfo showFirstColumn="0" showLastColumn="0" showRowStripes="1" showColumnStripes="0"/>
  <extLst>
    <ext xmlns:x14="http://schemas.microsoft.com/office/spreadsheetml/2009/9/main" uri="{504A1905-F514-4f6f-8877-14C23A59335A}">
      <x14:table altText="bloemkool extensief kengetallen" altTextSummary="Deze tabel bevat de kengetallen omtrent de extensieve bloemkoolteelt over verschillende jaren"/>
    </ext>
  </extLst>
</table>
</file>

<file path=xl/tables/table20.xml><?xml version="1.0" encoding="utf-8"?>
<table xmlns="http://schemas.openxmlformats.org/spreadsheetml/2006/main" id="14" name="Tabel14" displayName="Tabel14" ref="A39:J42" totalsRowShown="0" headerRowDxfId="43" dataDxfId="41" headerRowBorderDxfId="42" tableBorderDxfId="40" totalsRowBorderDxfId="39">
  <autoFilter ref="A39:J42"/>
  <tableColumns count="10">
    <tableColumn id="1" name="Kengetal" dataDxfId="38"/>
    <tableColumn id="2" name="Eenheid" dataDxfId="37"/>
    <tableColumn id="3" name="2012" dataDxfId="36"/>
    <tableColumn id="4" name="2013" dataDxfId="35"/>
    <tableColumn id="5" name="2014" dataDxfId="34"/>
    <tableColumn id="6" name="2015" dataDxfId="33"/>
    <tableColumn id="7" name="2016" dataDxfId="32"/>
    <tableColumn id="8" name="2017" dataDxfId="31"/>
    <tableColumn id="9" name="2018" dataDxfId="30"/>
    <tableColumn id="10" name="2019" dataDxfId="29"/>
  </tableColumns>
  <tableStyleInfo showFirstColumn="0" showLastColumn="0" showRowStripes="0" showColumnStripes="0"/>
  <extLst>
    <ext xmlns:x14="http://schemas.microsoft.com/office/spreadsheetml/2009/9/main" uri="{504A1905-F514-4f6f-8877-14C23A59335A}">
      <x14:table altText="wortelen extensief kengetallen" altTextSummary="Deze tabel bevat de kengetallen omtrent de extensieve wortelteelt over verschillende jaren"/>
    </ext>
  </extLst>
</table>
</file>

<file path=xl/tables/table21.xml><?xml version="1.0" encoding="utf-8"?>
<table xmlns="http://schemas.openxmlformats.org/spreadsheetml/2006/main" id="15" name="Tabel15" displayName="Tabel15" ref="A3:I36" totalsRowShown="0" headerRowDxfId="28" dataDxfId="26" headerRowBorderDxfId="27" tableBorderDxfId="25" totalsRowBorderDxfId="24">
  <autoFilter ref="A3:I36"/>
  <tableColumns count="9">
    <tableColumn id="1" name="-" dataDxfId="23"/>
    <tableColumn id="2" name="2012" dataDxfId="22"/>
    <tableColumn id="3" name="2013" dataDxfId="21"/>
    <tableColumn id="4" name="2014" dataDxfId="20"/>
    <tableColumn id="5" name="2015" dataDxfId="19"/>
    <tableColumn id="6" name="2016" dataDxfId="18"/>
    <tableColumn id="7" name="2017" dataDxfId="17"/>
    <tableColumn id="8" name="2018*" dataDxfId="16"/>
    <tableColumn id="9" name="2019" dataDxfId="15"/>
  </tableColumns>
  <tableStyleInfo showFirstColumn="0" showLastColumn="0" showRowStripes="0" showColumnStripes="0"/>
  <extLst>
    <ext xmlns:x14="http://schemas.microsoft.com/office/spreadsheetml/2009/9/main" uri="{504A1905-F514-4f6f-8877-14C23A59335A}">
      <x14:table altText="Zaaiajuin in euro per hectare" altTextSummary="Deze tabel bevat cijfers over de teelt van zaaiajuin uitgedrukt in euro per hectare over verschillende jaren"/>
    </ext>
  </extLst>
</table>
</file>

<file path=xl/tables/table22.xml><?xml version="1.0" encoding="utf-8"?>
<table xmlns="http://schemas.openxmlformats.org/spreadsheetml/2006/main" id="16" name="Tabel16" displayName="Tabel16" ref="A41:J44" totalsRowShown="0" headerRowDxfId="14" dataDxfId="12" headerRowBorderDxfId="13" tableBorderDxfId="11" totalsRowBorderDxfId="10">
  <autoFilter ref="A41:J44"/>
  <tableColumns count="10">
    <tableColumn id="1" name="Kengetal" dataDxfId="9"/>
    <tableColumn id="2" name="Eenheid" dataDxfId="8"/>
    <tableColumn id="3" name="2012" dataDxfId="7"/>
    <tableColumn id="4" name="2013" dataDxfId="6"/>
    <tableColumn id="5" name="2014" dataDxfId="5"/>
    <tableColumn id="6" name="2015" dataDxfId="4"/>
    <tableColumn id="7" name="2016" dataDxfId="3"/>
    <tableColumn id="8" name="2017" dataDxfId="2"/>
    <tableColumn id="9" name="2018*" dataDxfId="1"/>
    <tableColumn id="10" name="2019" dataDxfId="0"/>
  </tableColumns>
  <tableStyleInfo showFirstColumn="0" showLastColumn="0" showRowStripes="0" showColumnStripes="0"/>
  <extLst>
    <ext xmlns:x14="http://schemas.microsoft.com/office/spreadsheetml/2009/9/main" uri="{504A1905-F514-4f6f-8877-14C23A59335A}">
      <x14:table altText="Zaaiajuin kengetallen" altTextSummary="Deze tabel bevat de kengetallen omtrent de teelt van zaaiajuin over verschillende jaren"/>
    </ext>
  </extLst>
</table>
</file>

<file path=xl/tables/table3.xml><?xml version="1.0" encoding="utf-8"?>
<table xmlns="http://schemas.openxmlformats.org/spreadsheetml/2006/main" id="3" name="Tabel3" displayName="Tabel3" ref="A3:J38" totalsRowShown="0" headerRowDxfId="286" dataDxfId="284" headerRowBorderDxfId="285" tableBorderDxfId="283" totalsRowBorderDxfId="282">
  <autoFilter ref="A3:J38"/>
  <tableColumns count="10">
    <tableColumn id="1" name="-" dataDxfId="281"/>
    <tableColumn id="2" name="2012" dataDxfId="280"/>
    <tableColumn id="3" name="2013" dataDxfId="279"/>
    <tableColumn id="4" name="2014" dataDxfId="278"/>
    <tableColumn id="5" name="2015" dataDxfId="277"/>
    <tableColumn id="6" name="2016" dataDxfId="276"/>
    <tableColumn id="7" name="2017" dataDxfId="275"/>
    <tableColumn id="8" name="2018" dataDxfId="274"/>
    <tableColumn id="9" name="2019" dataDxfId="273"/>
    <tableColumn id="10" name="2015-2019" dataDxfId="272">
      <calculatedColumnFormula>AVERAGE(Tabel3[[#This Row],[2015]:[2019]])</calculatedColumnFormula>
    </tableColumn>
  </tableColumns>
  <tableStyleInfo showFirstColumn="0" showLastColumn="0" showRowStripes="0" showColumnStripes="0"/>
  <extLst>
    <ext xmlns:x14="http://schemas.microsoft.com/office/spreadsheetml/2009/9/main" uri="{504A1905-F514-4f6f-8877-14C23A59335A}">
      <x14:table altText="Bloemkool intensief in euro per hectare" altTextSummary="Deze tabel bevat cijfers over de intensieve bloemkoolteelt uitgedrukt in euro per hectare over verschillende jaren"/>
    </ext>
  </extLst>
</table>
</file>

<file path=xl/tables/table4.xml><?xml version="1.0" encoding="utf-8"?>
<table xmlns="http://schemas.openxmlformats.org/spreadsheetml/2006/main" id="4" name="Tabel4" displayName="Tabel4" ref="A41:J44" totalsRowShown="0" headerRowDxfId="271" headerRowBorderDxfId="270" tableBorderDxfId="269" totalsRowBorderDxfId="268">
  <autoFilter ref="A41:J44"/>
  <tableColumns count="10">
    <tableColumn id="1" name="Kengetal" dataDxfId="267"/>
    <tableColumn id="2" name="Eenheid" dataDxfId="266"/>
    <tableColumn id="3" name="2012"/>
    <tableColumn id="4" name="2013"/>
    <tableColumn id="5" name="2014"/>
    <tableColumn id="6" name="2015"/>
    <tableColumn id="7" name="2016"/>
    <tableColumn id="8" name="2017"/>
    <tableColumn id="9" name="2018" dataDxfId="265"/>
    <tableColumn id="10" name="2019" dataDxfId="264"/>
  </tableColumns>
  <tableStyleInfo showFirstColumn="0" showLastColumn="0" showRowStripes="0" showColumnStripes="0"/>
  <extLst>
    <ext xmlns:x14="http://schemas.microsoft.com/office/spreadsheetml/2009/9/main" uri="{504A1905-F514-4f6f-8877-14C23A59335A}">
      <x14:table altText="Bloemkool intensief kengetallen" altTextSummary="Deze tabel bevat de kengetallen omtrent de intensieve bloemkoolteelt over verschillende jaren"/>
    </ext>
  </extLst>
</table>
</file>

<file path=xl/tables/table5.xml><?xml version="1.0" encoding="utf-8"?>
<table xmlns="http://schemas.openxmlformats.org/spreadsheetml/2006/main" id="5" name="Tabel5" displayName="Tabel5" ref="A3:J36" totalsRowShown="0" headerRowDxfId="263" dataDxfId="261" headerRowBorderDxfId="262" tableBorderDxfId="260" totalsRowBorderDxfId="259">
  <autoFilter ref="A3:J36"/>
  <tableColumns count="10">
    <tableColumn id="1" name="-" dataDxfId="258"/>
    <tableColumn id="2" name="2012" dataDxfId="257"/>
    <tableColumn id="3" name="2013" dataDxfId="256"/>
    <tableColumn id="4" name="2014" dataDxfId="255"/>
    <tableColumn id="5" name="2015" dataDxfId="254"/>
    <tableColumn id="6" name="2016" dataDxfId="253"/>
    <tableColumn id="7" name="2017" dataDxfId="252"/>
    <tableColumn id="8" name="2018" dataDxfId="251"/>
    <tableColumn id="9" name="2019" dataDxfId="250"/>
    <tableColumn id="10" name="2015-2019" dataDxfId="249">
      <calculatedColumnFormula>AVERAGE(E4:I4)</calculatedColumnFormula>
    </tableColumn>
  </tableColumns>
  <tableStyleInfo showFirstColumn="0" showLastColumn="0" showRowStripes="0" showColumnStripes="0"/>
  <extLst>
    <ext xmlns:x14="http://schemas.microsoft.com/office/spreadsheetml/2009/9/main" uri="{504A1905-F514-4f6f-8877-14C23A59335A}">
      <x14:table altText="Groene bonen extensief in euro per hectare" altTextSummary="Deze tabel bevat cijfers over de extensieve teelt van groene bonen uitgedrukt in euro per hectare over verschillende jaren"/>
    </ext>
  </extLst>
</table>
</file>

<file path=xl/tables/table6.xml><?xml version="1.0" encoding="utf-8"?>
<table xmlns="http://schemas.openxmlformats.org/spreadsheetml/2006/main" id="6" name="Tabel6" displayName="Tabel6" ref="A39:J42" totalsRowShown="0" headerRowDxfId="248" dataDxfId="246" headerRowBorderDxfId="247" tableBorderDxfId="245" totalsRowBorderDxfId="244">
  <autoFilter ref="A39:J42"/>
  <tableColumns count="10">
    <tableColumn id="1" name="Kengetal" dataDxfId="243"/>
    <tableColumn id="2" name="Eenheid" dataDxfId="242"/>
    <tableColumn id="3" name="2012" dataDxfId="241"/>
    <tableColumn id="4" name="2013" dataDxfId="240"/>
    <tableColumn id="5" name="2014" dataDxfId="239"/>
    <tableColumn id="6" name="2015" dataDxfId="238"/>
    <tableColumn id="7" name="2016" dataDxfId="237"/>
    <tableColumn id="8" name="2017" dataDxfId="236"/>
    <tableColumn id="9" name="2018" dataDxfId="235"/>
    <tableColumn id="10" name="2019" dataDxfId="234"/>
  </tableColumns>
  <tableStyleInfo showFirstColumn="0" showLastColumn="0" showRowStripes="1" showColumnStripes="0"/>
  <extLst>
    <ext xmlns:x14="http://schemas.microsoft.com/office/spreadsheetml/2009/9/main" uri="{504A1905-F514-4f6f-8877-14C23A59335A}">
      <x14:table altText="groene bonen extensief kengetallen" altTextSummary="Deze tabel bevat de kengetallen omtrent de extensieve teelt van groene bonen over verschillende jaren"/>
    </ext>
  </extLst>
</table>
</file>

<file path=xl/tables/table7.xml><?xml version="1.0" encoding="utf-8"?>
<table xmlns="http://schemas.openxmlformats.org/spreadsheetml/2006/main" id="19" name="Tabel51820" displayName="Tabel51820" ref="L3:U36" totalsRowShown="0" headerRowDxfId="233" dataDxfId="231" headerRowBorderDxfId="232" tableBorderDxfId="230" totalsRowBorderDxfId="229">
  <autoFilter ref="L3:U36"/>
  <tableColumns count="10">
    <tableColumn id="1" name="-" dataDxfId="228"/>
    <tableColumn id="2" name="2012" dataDxfId="227"/>
    <tableColumn id="3" name="2013" dataDxfId="226"/>
    <tableColumn id="4" name="2014" dataDxfId="225"/>
    <tableColumn id="5" name="2015" dataDxfId="224"/>
    <tableColumn id="6" name="2016" dataDxfId="223"/>
    <tableColumn id="7" name="2017" dataDxfId="222"/>
    <tableColumn id="8" name="2018" dataDxfId="221"/>
    <tableColumn id="9" name="2019" dataDxfId="220"/>
    <tableColumn id="10" name="2015-2019" dataDxfId="219">
      <calculatedColumnFormula>AVERAGE(Tabel51820[[#This Row],[2015]:[2019]])</calculatedColumnFormula>
    </tableColumn>
  </tableColumns>
  <tableStyleInfo showFirstColumn="0" showLastColumn="0" showRowStripes="0" showColumnStripes="0"/>
  <extLst>
    <ext xmlns:x14="http://schemas.microsoft.com/office/spreadsheetml/2009/9/main" uri="{504A1905-F514-4f6f-8877-14C23A59335A}">
      <x14:table altText="Groene bonen extensief in euro per hectare" altTextSummary="Deze tabel bevat cijfers over de extensieve teelt van groene bonen uitgedrukt in euro per hectare over verschillende jaren"/>
    </ext>
  </extLst>
</table>
</file>

<file path=xl/tables/table8.xml><?xml version="1.0" encoding="utf-8"?>
<table xmlns="http://schemas.openxmlformats.org/spreadsheetml/2006/main" id="20" name="Tabel61921" displayName="Tabel61921" ref="L39:U42" totalsRowShown="0" headerRowDxfId="218" dataDxfId="216" headerRowBorderDxfId="217" tableBorderDxfId="215" totalsRowBorderDxfId="214">
  <autoFilter ref="L39:U42"/>
  <tableColumns count="10">
    <tableColumn id="1" name="Kengetal" dataDxfId="213"/>
    <tableColumn id="2" name="Eenheid" dataDxfId="212"/>
    <tableColumn id="3" name="2012" dataDxfId="211"/>
    <tableColumn id="4" name="2013" dataDxfId="210"/>
    <tableColumn id="5" name="2014" dataDxfId="209"/>
    <tableColumn id="6" name="2015" dataDxfId="208"/>
    <tableColumn id="7" name="2016" dataDxfId="207"/>
    <tableColumn id="8" name="2017" dataDxfId="206"/>
    <tableColumn id="9" name="2018" dataDxfId="205"/>
    <tableColumn id="10" name="2019" dataDxfId="204"/>
  </tableColumns>
  <tableStyleInfo showFirstColumn="0" showLastColumn="0" showRowStripes="1" showColumnStripes="0"/>
  <extLst>
    <ext xmlns:x14="http://schemas.microsoft.com/office/spreadsheetml/2009/9/main" uri="{504A1905-F514-4f6f-8877-14C23A59335A}">
      <x14:table altText="groene bonen extensief kengetallen" altTextSummary="Deze tabel bevat de kengetallen omtrent de extensieve teelt van groene bonen over verschillende jaren"/>
    </ext>
  </extLst>
</table>
</file>

<file path=xl/tables/table9.xml><?xml version="1.0" encoding="utf-8"?>
<table xmlns="http://schemas.openxmlformats.org/spreadsheetml/2006/main" id="7" name="Tabel7" displayName="Tabel7" ref="A3:J36" totalsRowShown="0" headerRowDxfId="203" dataDxfId="201" headerRowBorderDxfId="202" tableBorderDxfId="200" totalsRowBorderDxfId="199">
  <autoFilter ref="A3:J36"/>
  <tableColumns count="10">
    <tableColumn id="1" name="-" dataDxfId="198"/>
    <tableColumn id="2" name="2012" dataDxfId="197"/>
    <tableColumn id="3" name="2013" dataDxfId="196"/>
    <tableColumn id="4" name="2014" dataDxfId="195"/>
    <tableColumn id="5" name="2015" dataDxfId="194"/>
    <tableColumn id="6" name="2016" dataDxfId="193"/>
    <tableColumn id="7" name="2017" dataDxfId="192"/>
    <tableColumn id="8" name="2018" dataDxfId="191"/>
    <tableColumn id="9" name="2019" dataDxfId="190"/>
    <tableColumn id="10" name="2015-2019" dataDxfId="189">
      <calculatedColumnFormula>AVERAGE(Tabel7[[#This Row],[2015]:[2019]])</calculatedColumnFormula>
    </tableColumn>
  </tableColumns>
  <tableStyleInfo showFirstColumn="0" showLastColumn="0" showRowStripes="0" showColumnStripes="0"/>
  <extLst>
    <ext xmlns:x14="http://schemas.microsoft.com/office/spreadsheetml/2009/9/main" uri="{504A1905-F514-4f6f-8877-14C23A59335A}">
      <x14:table altText="groene erwten extensief in euro per hectare" altTextSummary="Deze tabel bevat cijfers over de extensieve teelt van groene erwten uitgedrukt in euro per hectare over verschillende jaren"/>
    </ext>
  </extLst>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andbouwcijfers.vlaanderen.be/bedrijfseconomische-resultaten-bedrijfstakken"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tabSelected="1" workbookViewId="0">
      <selection activeCell="D28" sqref="D28"/>
    </sheetView>
  </sheetViews>
  <sheetFormatPr defaultRowHeight="15" x14ac:dyDescent="0.25"/>
  <cols>
    <col min="1" max="1" width="7" customWidth="1"/>
    <col min="2" max="2" width="33.140625" customWidth="1"/>
    <col min="3" max="3" width="52.140625" bestFit="1" customWidth="1"/>
    <col min="4" max="4" width="81.5703125" bestFit="1" customWidth="1"/>
  </cols>
  <sheetData>
    <row r="2" spans="2:5" ht="68.25" customHeight="1" x14ac:dyDescent="0.25">
      <c r="D2" s="65" t="s">
        <v>84</v>
      </c>
      <c r="E2" s="65"/>
    </row>
    <row r="3" spans="2:5" ht="18" customHeight="1" x14ac:dyDescent="0.25">
      <c r="D3" s="65" t="s">
        <v>82</v>
      </c>
      <c r="E3" s="65"/>
    </row>
    <row r="4" spans="2:5" ht="34.5" customHeight="1" x14ac:dyDescent="0.25">
      <c r="D4" s="66" t="s">
        <v>83</v>
      </c>
      <c r="E4" s="66"/>
    </row>
    <row r="6" spans="2:5" x14ac:dyDescent="0.25">
      <c r="B6" s="44" t="s">
        <v>0</v>
      </c>
      <c r="C6" s="43" t="s">
        <v>81</v>
      </c>
    </row>
    <row r="9" spans="2:5" x14ac:dyDescent="0.25">
      <c r="B9" s="44" t="s">
        <v>1</v>
      </c>
    </row>
    <row r="10" spans="2:5" x14ac:dyDescent="0.25">
      <c r="B10" t="s">
        <v>2</v>
      </c>
      <c r="C10" s="43" t="s">
        <v>3</v>
      </c>
    </row>
    <row r="11" spans="2:5" x14ac:dyDescent="0.25">
      <c r="C11" s="43" t="s">
        <v>4</v>
      </c>
    </row>
    <row r="12" spans="2:5" x14ac:dyDescent="0.25">
      <c r="B12" t="s">
        <v>5</v>
      </c>
      <c r="C12" s="43" t="s">
        <v>3</v>
      </c>
    </row>
    <row r="13" spans="2:5" x14ac:dyDescent="0.25">
      <c r="C13" s="43" t="s">
        <v>4</v>
      </c>
    </row>
    <row r="14" spans="2:5" x14ac:dyDescent="0.25">
      <c r="B14" t="s">
        <v>6</v>
      </c>
      <c r="C14" s="43" t="s">
        <v>7</v>
      </c>
    </row>
    <row r="15" spans="2:5" x14ac:dyDescent="0.25">
      <c r="C15" s="43" t="s">
        <v>4</v>
      </c>
    </row>
    <row r="16" spans="2:5" x14ac:dyDescent="0.25">
      <c r="C16" s="43" t="s">
        <v>8</v>
      </c>
    </row>
    <row r="17" spans="2:3" x14ac:dyDescent="0.25">
      <c r="C17" s="43" t="s">
        <v>4</v>
      </c>
    </row>
    <row r="18" spans="2:3" x14ac:dyDescent="0.25">
      <c r="B18" t="s">
        <v>9</v>
      </c>
      <c r="C18" s="43" t="s">
        <v>10</v>
      </c>
    </row>
    <row r="19" spans="2:3" x14ac:dyDescent="0.25">
      <c r="C19" s="43" t="s">
        <v>4</v>
      </c>
    </row>
    <row r="20" spans="2:3" x14ac:dyDescent="0.25">
      <c r="C20" s="43" t="s">
        <v>11</v>
      </c>
    </row>
    <row r="21" spans="2:3" x14ac:dyDescent="0.25">
      <c r="C21" s="43" t="s">
        <v>4</v>
      </c>
    </row>
    <row r="22" spans="2:3" x14ac:dyDescent="0.25">
      <c r="C22" s="43" t="s">
        <v>12</v>
      </c>
    </row>
    <row r="23" spans="2:3" x14ac:dyDescent="0.25">
      <c r="C23" s="43" t="s">
        <v>4</v>
      </c>
    </row>
    <row r="24" spans="2:3" x14ac:dyDescent="0.25">
      <c r="B24" t="s">
        <v>13</v>
      </c>
      <c r="C24" s="43" t="s">
        <v>3</v>
      </c>
    </row>
    <row r="25" spans="2:3" x14ac:dyDescent="0.25">
      <c r="C25" s="43" t="s">
        <v>4</v>
      </c>
    </row>
    <row r="26" spans="2:3" x14ac:dyDescent="0.25">
      <c r="B26" t="s">
        <v>14</v>
      </c>
      <c r="C26" s="43" t="s">
        <v>3</v>
      </c>
    </row>
    <row r="27" spans="2:3" x14ac:dyDescent="0.25">
      <c r="C27" s="43" t="s">
        <v>4</v>
      </c>
    </row>
    <row r="28" spans="2:3" x14ac:dyDescent="0.25">
      <c r="B28" t="s">
        <v>15</v>
      </c>
      <c r="C28" s="43" t="s">
        <v>3</v>
      </c>
    </row>
    <row r="29" spans="2:3" x14ac:dyDescent="0.25">
      <c r="C29" s="43" t="s">
        <v>4</v>
      </c>
    </row>
    <row r="30" spans="2:3" x14ac:dyDescent="0.25">
      <c r="B30" t="s">
        <v>16</v>
      </c>
      <c r="C30" s="43" t="s">
        <v>3</v>
      </c>
    </row>
    <row r="31" spans="2:3" x14ac:dyDescent="0.25">
      <c r="C31" s="43" t="s">
        <v>4</v>
      </c>
    </row>
  </sheetData>
  <hyperlinks>
    <hyperlink ref="C10" location="'Bloemkool ext.'!A1" display="Resultatenrekening 2012-2019"/>
    <hyperlink ref="C11" location="'Bloemkool ext.'!A38" display="Kengetallen"/>
    <hyperlink ref="C12" location="'Bloemkool int.'!A1" display="Resultatenrekening 2012-2019"/>
    <hyperlink ref="C13" location="'Bloemkool int.'!A40" display="Kengetallen"/>
    <hyperlink ref="C14" location="'Inhoud en achtergrond'!A1" display="Resultatenrekening alle groene bonen 2012-2019"/>
    <hyperlink ref="C16" location="'Groene bonen ext.'!K1" display="Resultatenrekening groene bonen diepvries 2012-2019"/>
    <hyperlink ref="C15" location="'Groene bonen ext.'!A38" display="Kengetallen"/>
    <hyperlink ref="C17" location="'Groene bonen ext.'!K38" display="Kengetallen"/>
    <hyperlink ref="C19" location="'Groene erwten ext.'!A38" display="Kengetallen"/>
    <hyperlink ref="C21" location="'Groene erwten ext.'!K38" display="Kengetallen"/>
    <hyperlink ref="C23" location="'Groene erwten ext.'!U38" display="Kengetallen"/>
    <hyperlink ref="C18" location="'Groene erwten ext.'!A1" display="Resultatenrekening alle groene erwten 2012-2019"/>
    <hyperlink ref="C20" location="'Groene erwten ext.'!K1" display="Resultatenrekening groene erwten conserven 2012-2019"/>
    <hyperlink ref="C22" location="'Groene erwten ext.'!U1" display="Resultatenrekening groene erwten diepvries 2012-2019"/>
    <hyperlink ref="C24" location="'Prei int.'!A1" display="Resultatenrekening 2012-2019"/>
    <hyperlink ref="C26" location="'Spinazie ext.'!A1" display="Resultatenrekening 2012-2019"/>
    <hyperlink ref="C28" location="'Wortelen ext.'!A1" display="Resultatenrekening 2012-2019"/>
    <hyperlink ref="C30" location="Zaaiajuin!A1" display="Resultatenrekening 2012-2019"/>
    <hyperlink ref="C25" location="'Prei int.'!A40" display="Kengetallen"/>
    <hyperlink ref="C27" location="'Spinazie ext.'!A38" display="Kengetallen"/>
    <hyperlink ref="C29" location="'Wortelen ext.'!A38" display="Kengetallen"/>
    <hyperlink ref="C31" location="Zaaiajuin!A40" display="Kengetallen"/>
    <hyperlink ref="C6"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zoomScaleNormal="100" workbookViewId="0">
      <selection activeCell="M35" sqref="M35"/>
    </sheetView>
  </sheetViews>
  <sheetFormatPr defaultRowHeight="15" x14ac:dyDescent="0.25"/>
  <cols>
    <col min="1" max="1" width="26.28515625" bestFit="1" customWidth="1"/>
    <col min="2" max="2" width="12.85546875" customWidth="1"/>
    <col min="3" max="7" width="9.5703125" customWidth="1"/>
    <col min="8" max="8" width="9.5703125" bestFit="1" customWidth="1"/>
    <col min="9" max="10" width="11.85546875" bestFit="1" customWidth="1"/>
  </cols>
  <sheetData>
    <row r="1" spans="1:10" x14ac:dyDescent="0.25">
      <c r="A1" s="8" t="s">
        <v>2</v>
      </c>
      <c r="B1" s="9"/>
      <c r="C1" s="9"/>
      <c r="D1" s="9"/>
      <c r="E1" s="9"/>
      <c r="F1" s="9"/>
      <c r="G1" s="9"/>
      <c r="H1" s="9"/>
      <c r="I1" s="10"/>
      <c r="J1" s="10"/>
    </row>
    <row r="2" spans="1:10" x14ac:dyDescent="0.25">
      <c r="A2" s="11" t="s">
        <v>17</v>
      </c>
      <c r="B2" s="12"/>
      <c r="C2" s="12"/>
      <c r="D2" s="12"/>
      <c r="E2" s="12"/>
      <c r="F2" s="12"/>
      <c r="G2" s="12"/>
      <c r="H2" s="12"/>
      <c r="I2" s="13"/>
      <c r="J2" s="13"/>
    </row>
    <row r="3" spans="1:10" x14ac:dyDescent="0.25">
      <c r="A3" s="22" t="s">
        <v>18</v>
      </c>
      <c r="B3" s="23" t="s">
        <v>19</v>
      </c>
      <c r="C3" s="23" t="s">
        <v>20</v>
      </c>
      <c r="D3" s="23" t="s">
        <v>21</v>
      </c>
      <c r="E3" s="23" t="s">
        <v>22</v>
      </c>
      <c r="F3" s="23" t="s">
        <v>23</v>
      </c>
      <c r="G3" s="23" t="s">
        <v>24</v>
      </c>
      <c r="H3" s="23" t="s">
        <v>25</v>
      </c>
      <c r="I3" s="24" t="s">
        <v>26</v>
      </c>
      <c r="J3" s="24" t="s">
        <v>27</v>
      </c>
    </row>
    <row r="4" spans="1:10" x14ac:dyDescent="0.25">
      <c r="A4" s="14" t="s">
        <v>28</v>
      </c>
      <c r="B4" s="4">
        <v>10</v>
      </c>
      <c r="C4" s="4">
        <v>10</v>
      </c>
      <c r="D4" s="4">
        <v>10</v>
      </c>
      <c r="E4" s="4">
        <v>8</v>
      </c>
      <c r="F4" s="4">
        <v>14</v>
      </c>
      <c r="G4" s="4">
        <v>10</v>
      </c>
      <c r="H4" s="4">
        <v>12</v>
      </c>
      <c r="I4" s="41">
        <v>14</v>
      </c>
      <c r="J4" s="4">
        <f>AVERAGE(Tabel1[[#This Row],[2015]:[2019]])</f>
        <v>11.6</v>
      </c>
    </row>
    <row r="5" spans="1:10" x14ac:dyDescent="0.25">
      <c r="A5" s="14" t="s">
        <v>29</v>
      </c>
      <c r="B5" s="5">
        <v>7.42</v>
      </c>
      <c r="C5" s="5">
        <v>6.75</v>
      </c>
      <c r="D5" s="5">
        <v>7.14</v>
      </c>
      <c r="E5" s="5">
        <v>6.26</v>
      </c>
      <c r="F5" s="5">
        <v>7.56</v>
      </c>
      <c r="G5" s="5">
        <v>8.1300000000000008</v>
      </c>
      <c r="H5" s="5">
        <v>8.44</v>
      </c>
      <c r="I5" s="18">
        <v>7.34</v>
      </c>
      <c r="J5" s="5">
        <f>AVERAGE(Tabel1[[#This Row],[2015]:[2019]])</f>
        <v>7.5460000000000012</v>
      </c>
    </row>
    <row r="6" spans="1:10" x14ac:dyDescent="0.25">
      <c r="A6" s="15" t="s">
        <v>30</v>
      </c>
      <c r="B6" s="6">
        <v>7114.92</v>
      </c>
      <c r="C6" s="6">
        <v>7403.79</v>
      </c>
      <c r="D6" s="6">
        <v>6512.05</v>
      </c>
      <c r="E6" s="6">
        <v>6174.53</v>
      </c>
      <c r="F6" s="6">
        <v>7217.44</v>
      </c>
      <c r="G6" s="6">
        <v>7253.34</v>
      </c>
      <c r="H6" s="6">
        <v>7597.74</v>
      </c>
      <c r="I6" s="19">
        <v>7927.63</v>
      </c>
      <c r="J6" s="6">
        <f>AVERAGE(Tabel1[[#This Row],[2015]:[2019]])</f>
        <v>7234.1359999999986</v>
      </c>
    </row>
    <row r="7" spans="1:10" x14ac:dyDescent="0.25">
      <c r="A7" s="16" t="s">
        <v>31</v>
      </c>
      <c r="B7" s="1">
        <v>7047.02</v>
      </c>
      <c r="C7" s="1">
        <v>7236.61</v>
      </c>
      <c r="D7" s="1">
        <v>6405.79</v>
      </c>
      <c r="E7" s="1">
        <v>6064.89</v>
      </c>
      <c r="F7" s="1">
        <v>7039.53</v>
      </c>
      <c r="G7" s="1">
        <v>7105.64</v>
      </c>
      <c r="H7" s="1">
        <v>7500.15</v>
      </c>
      <c r="I7" s="20">
        <v>7861.01</v>
      </c>
      <c r="J7" s="1">
        <f>AVERAGE(Tabel1[[#This Row],[2015]:[2019]])</f>
        <v>7114.2440000000006</v>
      </c>
    </row>
    <row r="8" spans="1:10" x14ac:dyDescent="0.25">
      <c r="A8" s="16" t="s">
        <v>32</v>
      </c>
      <c r="B8" s="1">
        <v>67.900000000000006</v>
      </c>
      <c r="C8" s="1">
        <v>167.18</v>
      </c>
      <c r="D8" s="1">
        <v>106.26</v>
      </c>
      <c r="E8" s="1">
        <v>109.65</v>
      </c>
      <c r="F8" s="1">
        <v>177.91</v>
      </c>
      <c r="G8" s="1">
        <v>147.69999999999999</v>
      </c>
      <c r="H8" s="1">
        <v>97.6</v>
      </c>
      <c r="I8" s="20">
        <v>66.61</v>
      </c>
      <c r="J8" s="1">
        <f>AVERAGE(Tabel1[[#This Row],[2015]:[2019]])</f>
        <v>119.89400000000001</v>
      </c>
    </row>
    <row r="9" spans="1:10" x14ac:dyDescent="0.25">
      <c r="A9" s="15" t="s">
        <v>33</v>
      </c>
      <c r="B9" s="6">
        <v>-2440.5100000000002</v>
      </c>
      <c r="C9" s="6">
        <v>-2682.96</v>
      </c>
      <c r="D9" s="6">
        <v>-2411.12</v>
      </c>
      <c r="E9" s="6">
        <v>-2491.88</v>
      </c>
      <c r="F9" s="6">
        <v>-2702.79</v>
      </c>
      <c r="G9" s="6">
        <v>-2963.21</v>
      </c>
      <c r="H9" s="6">
        <v>-2990.1</v>
      </c>
      <c r="I9" s="19">
        <v>-3101.04</v>
      </c>
      <c r="J9" s="6">
        <f>AVERAGE(Tabel1[[#This Row],[2015]:[2019]])</f>
        <v>-2849.8040000000001</v>
      </c>
    </row>
    <row r="10" spans="1:10" x14ac:dyDescent="0.25">
      <c r="A10" s="16" t="s">
        <v>34</v>
      </c>
      <c r="B10" s="1">
        <v>-1082.96</v>
      </c>
      <c r="C10" s="1">
        <v>-1146.25</v>
      </c>
      <c r="D10" s="1">
        <v>-1084.5</v>
      </c>
      <c r="E10" s="1">
        <v>-1082.07</v>
      </c>
      <c r="F10" s="1">
        <v>-1178.3699999999999</v>
      </c>
      <c r="G10" s="1">
        <v>-1115.1600000000001</v>
      </c>
      <c r="H10" s="1">
        <v>-1177.22</v>
      </c>
      <c r="I10" s="20">
        <v>-1187.74</v>
      </c>
      <c r="J10" s="1">
        <f>AVERAGE(Tabel1[[#This Row],[2015]:[2019]])</f>
        <v>-1148.1119999999999</v>
      </c>
    </row>
    <row r="11" spans="1:10" x14ac:dyDescent="0.25">
      <c r="A11" s="16" t="s">
        <v>35</v>
      </c>
      <c r="B11" s="1">
        <v>-307.37</v>
      </c>
      <c r="C11" s="1">
        <v>-337.92</v>
      </c>
      <c r="D11" s="1">
        <v>-253.81</v>
      </c>
      <c r="E11" s="1">
        <v>-294.10000000000002</v>
      </c>
      <c r="F11" s="1">
        <v>-251.32</v>
      </c>
      <c r="G11" s="1">
        <v>-308.48</v>
      </c>
      <c r="H11" s="1">
        <v>-273.26</v>
      </c>
      <c r="I11" s="20">
        <v>-363.91</v>
      </c>
      <c r="J11" s="1">
        <f>AVERAGE(Tabel1[[#This Row],[2015]:[2019]])</f>
        <v>-298.21400000000006</v>
      </c>
    </row>
    <row r="12" spans="1:10" x14ac:dyDescent="0.25">
      <c r="A12" s="16" t="s">
        <v>36</v>
      </c>
      <c r="B12" s="1">
        <v>-316.87</v>
      </c>
      <c r="C12" s="1">
        <v>-371.39</v>
      </c>
      <c r="D12" s="1">
        <v>-373.09</v>
      </c>
      <c r="E12" s="1">
        <v>-435.07</v>
      </c>
      <c r="F12" s="1">
        <v>-518.95000000000005</v>
      </c>
      <c r="G12" s="1">
        <v>-535.65</v>
      </c>
      <c r="H12" s="1">
        <v>-577.16999999999996</v>
      </c>
      <c r="I12" s="20">
        <v>-526.96</v>
      </c>
      <c r="J12" s="1">
        <f>AVERAGE(Tabel1[[#This Row],[2015]:[2019]])</f>
        <v>-518.76</v>
      </c>
    </row>
    <row r="13" spans="1:10" x14ac:dyDescent="0.25">
      <c r="A13" s="16" t="s">
        <v>37</v>
      </c>
      <c r="B13" s="1">
        <v>-421.75</v>
      </c>
      <c r="C13" s="1">
        <v>-396.26</v>
      </c>
      <c r="D13" s="1">
        <v>-326.32</v>
      </c>
      <c r="E13" s="1">
        <v>-377.72</v>
      </c>
      <c r="F13" s="1">
        <v>-282.82</v>
      </c>
      <c r="G13" s="1">
        <v>-275.14999999999998</v>
      </c>
      <c r="H13" s="1">
        <v>-400.12</v>
      </c>
      <c r="I13" s="20">
        <v>-400.76</v>
      </c>
      <c r="J13" s="1">
        <f>AVERAGE(Tabel1[[#This Row],[2015]:[2019]])</f>
        <v>-347.31399999999996</v>
      </c>
    </row>
    <row r="14" spans="1:10" x14ac:dyDescent="0.25">
      <c r="A14" s="16" t="s">
        <v>38</v>
      </c>
      <c r="B14" s="1">
        <v>-27.86</v>
      </c>
      <c r="C14" s="1">
        <v>-14.16</v>
      </c>
      <c r="D14" s="1">
        <v>-18.100000000000001</v>
      </c>
      <c r="E14" s="1">
        <v>-12.49</v>
      </c>
      <c r="F14" s="1">
        <v>-30.51</v>
      </c>
      <c r="G14" s="1">
        <v>-84.68</v>
      </c>
      <c r="H14" s="1">
        <v>-124.66</v>
      </c>
      <c r="I14" s="20">
        <v>-66.12</v>
      </c>
      <c r="J14" s="1">
        <f>AVERAGE(Tabel1[[#This Row],[2015]:[2019]])</f>
        <v>-63.692000000000007</v>
      </c>
    </row>
    <row r="15" spans="1:10" x14ac:dyDescent="0.25">
      <c r="A15" s="16" t="s">
        <v>39</v>
      </c>
      <c r="B15" s="1">
        <v>-261.75</v>
      </c>
      <c r="C15" s="1">
        <v>-327.91</v>
      </c>
      <c r="D15" s="1">
        <v>-270.94</v>
      </c>
      <c r="E15" s="1">
        <v>-214.16</v>
      </c>
      <c r="F15" s="1">
        <v>-365.99</v>
      </c>
      <c r="G15" s="1">
        <v>-587.86</v>
      </c>
      <c r="H15" s="1">
        <v>-380.3</v>
      </c>
      <c r="I15" s="20">
        <v>-482.98</v>
      </c>
      <c r="J15" s="1">
        <f>AVERAGE(Tabel1[[#This Row],[2015]:[2019]])</f>
        <v>-406.25799999999998</v>
      </c>
    </row>
    <row r="16" spans="1:10" x14ac:dyDescent="0.25">
      <c r="A16" s="16" t="s">
        <v>40</v>
      </c>
      <c r="B16" s="1">
        <v>-21.94</v>
      </c>
      <c r="C16" s="1">
        <v>-89.06</v>
      </c>
      <c r="D16" s="1">
        <v>-84.36</v>
      </c>
      <c r="E16" s="1">
        <v>-76.27</v>
      </c>
      <c r="F16" s="1">
        <v>-74.819999999999993</v>
      </c>
      <c r="G16" s="1">
        <v>-56.23</v>
      </c>
      <c r="H16" s="1">
        <v>-57.37</v>
      </c>
      <c r="I16" s="20">
        <v>-72.56</v>
      </c>
      <c r="J16" s="1">
        <f>AVERAGE(Tabel1[[#This Row],[2015]:[2019]])</f>
        <v>-67.449999999999989</v>
      </c>
    </row>
    <row r="17" spans="1:10" x14ac:dyDescent="0.25">
      <c r="A17" s="15" t="s">
        <v>41</v>
      </c>
      <c r="B17" s="6">
        <v>4674.42</v>
      </c>
      <c r="C17" s="6">
        <v>4720.83</v>
      </c>
      <c r="D17" s="6">
        <v>4100.93</v>
      </c>
      <c r="E17" s="6">
        <v>3682.65</v>
      </c>
      <c r="F17" s="6">
        <v>4514.66</v>
      </c>
      <c r="G17" s="6">
        <v>4290.12</v>
      </c>
      <c r="H17" s="6">
        <v>4607.6400000000003</v>
      </c>
      <c r="I17" s="19">
        <v>4826.59</v>
      </c>
      <c r="J17" s="6">
        <f>AVERAGE(Tabel1[[#This Row],[2015]:[2019]])</f>
        <v>4384.3320000000003</v>
      </c>
    </row>
    <row r="18" spans="1:10" x14ac:dyDescent="0.25">
      <c r="A18" s="15" t="s">
        <v>42</v>
      </c>
      <c r="B18" s="6">
        <v>-1842.6</v>
      </c>
      <c r="C18" s="6">
        <v>-1780.58</v>
      </c>
      <c r="D18" s="6">
        <v>-1791.25</v>
      </c>
      <c r="E18" s="6">
        <v>-1794.27</v>
      </c>
      <c r="F18" s="6">
        <v>-1784.64</v>
      </c>
      <c r="G18" s="6">
        <v>-2028.79</v>
      </c>
      <c r="H18" s="6">
        <v>-1826.87</v>
      </c>
      <c r="I18" s="19">
        <v>-1642.95</v>
      </c>
      <c r="J18" s="6">
        <f>AVERAGE(Tabel1[[#This Row],[2015]:[2019]])</f>
        <v>-1815.5040000000001</v>
      </c>
    </row>
    <row r="19" spans="1:10" x14ac:dyDescent="0.25">
      <c r="A19" s="16" t="s">
        <v>43</v>
      </c>
      <c r="B19" s="1">
        <v>-652.66999999999996</v>
      </c>
      <c r="C19" s="1">
        <v>-661.73</v>
      </c>
      <c r="D19" s="1">
        <v>-621.46</v>
      </c>
      <c r="E19" s="1">
        <v>-657.38</v>
      </c>
      <c r="F19" s="1">
        <v>-529.53</v>
      </c>
      <c r="G19" s="1">
        <v>-578.02</v>
      </c>
      <c r="H19" s="1">
        <v>-469.37</v>
      </c>
      <c r="I19" s="20">
        <v>-517.87</v>
      </c>
      <c r="J19" s="1">
        <f>AVERAGE(Tabel1[[#This Row],[2015]:[2019]])</f>
        <v>-550.43399999999997</v>
      </c>
    </row>
    <row r="20" spans="1:10" x14ac:dyDescent="0.25">
      <c r="A20" s="17" t="s">
        <v>44</v>
      </c>
      <c r="B20" s="7">
        <v>-116.53</v>
      </c>
      <c r="C20" s="7">
        <v>-116.24</v>
      </c>
      <c r="D20" s="7">
        <v>-125.71</v>
      </c>
      <c r="E20" s="7">
        <v>-136.19</v>
      </c>
      <c r="F20" s="7">
        <v>-113.93</v>
      </c>
      <c r="G20" s="7">
        <v>-138.54</v>
      </c>
      <c r="H20" s="7">
        <v>-115.2</v>
      </c>
      <c r="I20" s="21">
        <v>-136.85</v>
      </c>
      <c r="J20" s="7">
        <f>AVERAGE(Tabel1[[#This Row],[2015]:[2019]])</f>
        <v>-128.142</v>
      </c>
    </row>
    <row r="21" spans="1:10" x14ac:dyDescent="0.25">
      <c r="A21" s="17" t="s">
        <v>45</v>
      </c>
      <c r="B21" s="7">
        <v>-507.68</v>
      </c>
      <c r="C21" s="7">
        <v>-519.44000000000005</v>
      </c>
      <c r="D21" s="7">
        <v>-463.82</v>
      </c>
      <c r="E21" s="7">
        <v>-483.6</v>
      </c>
      <c r="F21" s="7">
        <v>-376.04</v>
      </c>
      <c r="G21" s="7">
        <v>-392.05</v>
      </c>
      <c r="H21" s="7">
        <v>-313.91000000000003</v>
      </c>
      <c r="I21" s="21">
        <v>-338.98</v>
      </c>
      <c r="J21" s="7">
        <f>AVERAGE(Tabel1[[#This Row],[2015]:[2019]])</f>
        <v>-380.91600000000005</v>
      </c>
    </row>
    <row r="22" spans="1:10" x14ac:dyDescent="0.25">
      <c r="A22" s="17" t="s">
        <v>46</v>
      </c>
      <c r="B22" s="7">
        <v>-28.46</v>
      </c>
      <c r="C22" s="7">
        <v>-26.05</v>
      </c>
      <c r="D22" s="7">
        <v>-31.93</v>
      </c>
      <c r="E22" s="7">
        <v>-37.590000000000003</v>
      </c>
      <c r="F22" s="7">
        <v>-39.57</v>
      </c>
      <c r="G22" s="7">
        <v>-47.43</v>
      </c>
      <c r="H22" s="7">
        <v>-40.26</v>
      </c>
      <c r="I22" s="21">
        <v>-42.04</v>
      </c>
      <c r="J22" s="7">
        <f>AVERAGE(Tabel1[[#This Row],[2015]:[2019]])</f>
        <v>-41.378</v>
      </c>
    </row>
    <row r="23" spans="1:10" x14ac:dyDescent="0.25">
      <c r="A23" s="16" t="s">
        <v>47</v>
      </c>
      <c r="B23" s="1">
        <v>-241.04</v>
      </c>
      <c r="C23" s="1">
        <v>-247.81</v>
      </c>
      <c r="D23" s="1">
        <v>-224.57</v>
      </c>
      <c r="E23" s="1">
        <v>-231.56</v>
      </c>
      <c r="F23" s="1">
        <v>-215.22</v>
      </c>
      <c r="G23" s="1">
        <v>-227.45</v>
      </c>
      <c r="H23" s="1">
        <v>-211.15</v>
      </c>
      <c r="I23" s="20">
        <v>-224.48</v>
      </c>
      <c r="J23" s="1">
        <f>AVERAGE(Tabel1[[#This Row],[2015]:[2019]])</f>
        <v>-221.97199999999998</v>
      </c>
    </row>
    <row r="24" spans="1:10" x14ac:dyDescent="0.25">
      <c r="A24" s="17" t="s">
        <v>44</v>
      </c>
      <c r="B24" s="7">
        <v>-57.77</v>
      </c>
      <c r="C24" s="7">
        <v>-52.78</v>
      </c>
      <c r="D24" s="7">
        <v>-54.43</v>
      </c>
      <c r="E24" s="7">
        <v>-53.62</v>
      </c>
      <c r="F24" s="7">
        <v>-44.03</v>
      </c>
      <c r="G24" s="7">
        <v>-62.03</v>
      </c>
      <c r="H24" s="7">
        <v>-47.64</v>
      </c>
      <c r="I24" s="21">
        <v>-52.08</v>
      </c>
      <c r="J24" s="7">
        <f>AVERAGE(Tabel1[[#This Row],[2015]:[2019]])</f>
        <v>-51.879999999999995</v>
      </c>
    </row>
    <row r="25" spans="1:10" x14ac:dyDescent="0.25">
      <c r="A25" s="17" t="s">
        <v>45</v>
      </c>
      <c r="B25" s="7">
        <v>-78.569999999999993</v>
      </c>
      <c r="C25" s="7">
        <v>-90.01</v>
      </c>
      <c r="D25" s="7">
        <v>-66.56</v>
      </c>
      <c r="E25" s="7">
        <v>-69.63</v>
      </c>
      <c r="F25" s="7">
        <v>-71.7</v>
      </c>
      <c r="G25" s="7">
        <v>-82.72</v>
      </c>
      <c r="H25" s="7">
        <v>-70.63</v>
      </c>
      <c r="I25" s="21">
        <v>-78.569999999999993</v>
      </c>
      <c r="J25" s="7">
        <f>AVERAGE(Tabel1[[#This Row],[2015]:[2019]])</f>
        <v>-74.649999999999991</v>
      </c>
    </row>
    <row r="26" spans="1:10" x14ac:dyDescent="0.25">
      <c r="A26" s="17" t="s">
        <v>48</v>
      </c>
      <c r="B26" s="7">
        <v>-92.98</v>
      </c>
      <c r="C26" s="7">
        <v>-95.09</v>
      </c>
      <c r="D26" s="7">
        <v>-91.12</v>
      </c>
      <c r="E26" s="7">
        <v>-93.26</v>
      </c>
      <c r="F26" s="7">
        <v>-84.91</v>
      </c>
      <c r="G26" s="7">
        <v>-64.81</v>
      </c>
      <c r="H26" s="7">
        <v>-78.36</v>
      </c>
      <c r="I26" s="21">
        <v>-77.61</v>
      </c>
      <c r="J26" s="7">
        <f>AVERAGE(Tabel1[[#This Row],[2015]:[2019]])</f>
        <v>-79.790000000000006</v>
      </c>
    </row>
    <row r="27" spans="1:10" x14ac:dyDescent="0.25">
      <c r="A27" s="17" t="s">
        <v>46</v>
      </c>
      <c r="B27" s="7">
        <v>-11.72</v>
      </c>
      <c r="C27" s="7">
        <v>-9.94</v>
      </c>
      <c r="D27" s="7">
        <v>-12.46</v>
      </c>
      <c r="E27" s="7">
        <v>-15.06</v>
      </c>
      <c r="F27" s="7">
        <v>-14.58</v>
      </c>
      <c r="G27" s="7">
        <v>-17.899999999999999</v>
      </c>
      <c r="H27" s="7">
        <v>-14.52</v>
      </c>
      <c r="I27" s="21">
        <v>-16.23</v>
      </c>
      <c r="J27" s="7">
        <f>AVERAGE(Tabel1[[#This Row],[2015]:[2019]])</f>
        <v>-15.658000000000001</v>
      </c>
    </row>
    <row r="28" spans="1:10" x14ac:dyDescent="0.25">
      <c r="A28" s="16" t="s">
        <v>49</v>
      </c>
      <c r="B28" s="1">
        <v>-141.03</v>
      </c>
      <c r="C28" s="1">
        <v>-161.5</v>
      </c>
      <c r="D28" s="1">
        <v>-162.05000000000001</v>
      </c>
      <c r="E28" s="1">
        <v>-191.25</v>
      </c>
      <c r="F28" s="1">
        <v>-153.03</v>
      </c>
      <c r="G28" s="1">
        <v>-140.25</v>
      </c>
      <c r="H28" s="1">
        <v>-136.99</v>
      </c>
      <c r="I28" s="20">
        <v>-95.47</v>
      </c>
      <c r="J28" s="1">
        <f>AVERAGE(Tabel1[[#This Row],[2015]:[2019]])</f>
        <v>-143.398</v>
      </c>
    </row>
    <row r="29" spans="1:10" x14ac:dyDescent="0.25">
      <c r="A29" s="16" t="s">
        <v>50</v>
      </c>
      <c r="B29" s="1">
        <v>-254.3</v>
      </c>
      <c r="C29" s="1">
        <v>-290.10000000000002</v>
      </c>
      <c r="D29" s="1">
        <v>-262.61</v>
      </c>
      <c r="E29" s="1">
        <v>-284.62</v>
      </c>
      <c r="F29" s="1">
        <v>-337.7</v>
      </c>
      <c r="G29" s="1">
        <v>-311</v>
      </c>
      <c r="H29" s="1">
        <v>-322.17</v>
      </c>
      <c r="I29" s="20">
        <v>-302.06</v>
      </c>
      <c r="J29" s="1">
        <f>AVERAGE(Tabel1[[#This Row],[2015]:[2019]])</f>
        <v>-311.51</v>
      </c>
    </row>
    <row r="30" spans="1:10" x14ac:dyDescent="0.25">
      <c r="A30" s="16" t="s">
        <v>51</v>
      </c>
      <c r="B30" s="1">
        <v>-406.96</v>
      </c>
      <c r="C30" s="1">
        <v>-292.68</v>
      </c>
      <c r="D30" s="1">
        <v>-366.2</v>
      </c>
      <c r="E30" s="1">
        <v>-281.54000000000002</v>
      </c>
      <c r="F30" s="1">
        <v>-382.63</v>
      </c>
      <c r="G30" s="1">
        <v>-610.54999999999995</v>
      </c>
      <c r="H30" s="1">
        <v>-525.48</v>
      </c>
      <c r="I30" s="20">
        <v>-403.07</v>
      </c>
      <c r="J30" s="1">
        <f>AVERAGE(Tabel1[[#This Row],[2015]:[2019]])</f>
        <v>-440.654</v>
      </c>
    </row>
    <row r="31" spans="1:10" x14ac:dyDescent="0.25">
      <c r="A31" s="17" t="s">
        <v>52</v>
      </c>
      <c r="B31" s="7">
        <v>-165.72</v>
      </c>
      <c r="C31" s="7">
        <v>-169.67</v>
      </c>
      <c r="D31" s="7">
        <v>-150.88999999999999</v>
      </c>
      <c r="E31" s="7">
        <v>-187.65</v>
      </c>
      <c r="F31" s="7">
        <v>-195.36</v>
      </c>
      <c r="G31" s="7">
        <v>-153.66999999999999</v>
      </c>
      <c r="H31" s="7">
        <v>-139.93</v>
      </c>
      <c r="I31" s="21">
        <v>-163.52000000000001</v>
      </c>
      <c r="J31" s="7">
        <f>AVERAGE(Tabel1[[#This Row],[2015]:[2019]])</f>
        <v>-168.02599999999998</v>
      </c>
    </row>
    <row r="32" spans="1:10" x14ac:dyDescent="0.25">
      <c r="A32" s="17" t="s">
        <v>53</v>
      </c>
      <c r="B32" s="7">
        <v>-241.24</v>
      </c>
      <c r="C32" s="7">
        <v>-123.01</v>
      </c>
      <c r="D32" s="7">
        <v>-215.31</v>
      </c>
      <c r="E32" s="7">
        <v>-93.89</v>
      </c>
      <c r="F32" s="7">
        <v>-187.27</v>
      </c>
      <c r="G32" s="7">
        <v>-456.88</v>
      </c>
      <c r="H32" s="7">
        <v>-385.55</v>
      </c>
      <c r="I32" s="21">
        <v>-239.55</v>
      </c>
      <c r="J32" s="7">
        <f>AVERAGE(Tabel1[[#This Row],[2015]:[2019]])</f>
        <v>-272.62799999999999</v>
      </c>
    </row>
    <row r="33" spans="1:10" x14ac:dyDescent="0.25">
      <c r="A33" s="16" t="s">
        <v>54</v>
      </c>
      <c r="B33" s="1">
        <v>-146.59</v>
      </c>
      <c r="C33" s="1">
        <v>-126.75</v>
      </c>
      <c r="D33" s="1">
        <v>-154.36000000000001</v>
      </c>
      <c r="E33" s="1">
        <v>-147.91999999999999</v>
      </c>
      <c r="F33" s="1">
        <v>-166.54</v>
      </c>
      <c r="G33" s="1">
        <v>-161.52000000000001</v>
      </c>
      <c r="H33" s="1">
        <v>-161.69999999999999</v>
      </c>
      <c r="I33" s="20">
        <v>-100</v>
      </c>
      <c r="J33" s="1">
        <f>AVERAGE(Tabel1[[#This Row],[2015]:[2019]])</f>
        <v>-147.536</v>
      </c>
    </row>
    <row r="34" spans="1:10" x14ac:dyDescent="0.25">
      <c r="A34" s="15" t="s">
        <v>55</v>
      </c>
      <c r="B34" s="6">
        <v>2831.82</v>
      </c>
      <c r="C34" s="6">
        <v>2940.25</v>
      </c>
      <c r="D34" s="6">
        <v>2309.6799999999998</v>
      </c>
      <c r="E34" s="6">
        <v>1888.38</v>
      </c>
      <c r="F34" s="6">
        <v>2730.01</v>
      </c>
      <c r="G34" s="6">
        <v>2261.33</v>
      </c>
      <c r="H34" s="6">
        <v>2780.77</v>
      </c>
      <c r="I34" s="19">
        <v>3183.64</v>
      </c>
      <c r="J34" s="6">
        <f>AVERAGE(Tabel1[[#This Row],[2015]:[2019]])</f>
        <v>2568.826</v>
      </c>
    </row>
    <row r="35" spans="1:10" x14ac:dyDescent="0.25">
      <c r="A35" s="15" t="s">
        <v>56</v>
      </c>
      <c r="B35" s="6">
        <v>-3710.47</v>
      </c>
      <c r="C35" s="6">
        <v>-3625.58</v>
      </c>
      <c r="D35" s="6">
        <v>-3584.36</v>
      </c>
      <c r="E35" s="6">
        <v>-3357.28</v>
      </c>
      <c r="F35" s="6">
        <v>-3006.18</v>
      </c>
      <c r="G35" s="6">
        <v>-3158.62</v>
      </c>
      <c r="H35" s="6">
        <v>-3056.68</v>
      </c>
      <c r="I35" s="19">
        <v>-3266.61</v>
      </c>
      <c r="J35" s="6">
        <f>AVERAGE(Tabel1[[#This Row],[2015]:[2019]])</f>
        <v>-3169.0740000000001</v>
      </c>
    </row>
    <row r="36" spans="1:10" x14ac:dyDescent="0.25">
      <c r="A36" s="25" t="s">
        <v>57</v>
      </c>
      <c r="B36" s="26">
        <v>-878.65</v>
      </c>
      <c r="C36" s="26">
        <v>-685.33</v>
      </c>
      <c r="D36" s="26">
        <v>-1274.68</v>
      </c>
      <c r="E36" s="26">
        <v>-1468.9</v>
      </c>
      <c r="F36" s="26">
        <v>-276.17</v>
      </c>
      <c r="G36" s="26">
        <v>-897.29</v>
      </c>
      <c r="H36" s="26">
        <v>-275.91000000000003</v>
      </c>
      <c r="I36" s="27">
        <v>-82.97</v>
      </c>
      <c r="J36" s="6">
        <f>AVERAGE(Tabel1[[#This Row],[2015]:[2019]])</f>
        <v>-600.24799999999993</v>
      </c>
    </row>
    <row r="38" spans="1:10" x14ac:dyDescent="0.25">
      <c r="A38" s="11" t="s">
        <v>2</v>
      </c>
      <c r="B38" s="12"/>
      <c r="C38" s="12"/>
      <c r="D38" s="12"/>
      <c r="E38" s="12"/>
      <c r="F38" s="12"/>
      <c r="G38" s="12"/>
      <c r="H38" s="12"/>
      <c r="I38" s="13"/>
      <c r="J38" s="13"/>
    </row>
    <row r="39" spans="1:10" x14ac:dyDescent="0.25">
      <c r="A39" s="28" t="s">
        <v>58</v>
      </c>
      <c r="B39" s="23" t="s">
        <v>59</v>
      </c>
      <c r="C39" s="23" t="s">
        <v>19</v>
      </c>
      <c r="D39" s="23" t="s">
        <v>20</v>
      </c>
      <c r="E39" s="23" t="s">
        <v>21</v>
      </c>
      <c r="F39" s="23" t="s">
        <v>22</v>
      </c>
      <c r="G39" s="23" t="s">
        <v>23</v>
      </c>
      <c r="H39" s="23" t="s">
        <v>24</v>
      </c>
      <c r="I39" s="24" t="s">
        <v>25</v>
      </c>
      <c r="J39" s="24">
        <v>2019</v>
      </c>
    </row>
    <row r="40" spans="1:10" x14ac:dyDescent="0.25">
      <c r="A40" s="16" t="s">
        <v>60</v>
      </c>
      <c r="B40" s="1" t="s">
        <v>61</v>
      </c>
      <c r="C40" s="2">
        <v>7.42</v>
      </c>
      <c r="D40" s="2">
        <v>6.75</v>
      </c>
      <c r="E40" s="2">
        <v>7.14</v>
      </c>
      <c r="F40" s="2">
        <v>6.26</v>
      </c>
      <c r="G40" s="2">
        <v>7.56</v>
      </c>
      <c r="H40" s="2">
        <v>8.1300000000000008</v>
      </c>
      <c r="I40" s="20">
        <v>8.44</v>
      </c>
      <c r="J40" s="20">
        <v>7.34</v>
      </c>
    </row>
    <row r="41" spans="1:10" x14ac:dyDescent="0.25">
      <c r="A41" s="16" t="s">
        <v>62</v>
      </c>
      <c r="B41" s="1" t="s">
        <v>63</v>
      </c>
      <c r="C41" s="1">
        <v>20905.63</v>
      </c>
      <c r="D41" s="1">
        <v>22465</v>
      </c>
      <c r="E41" s="1">
        <v>20967.189999999999</v>
      </c>
      <c r="F41" s="1">
        <v>20240.18</v>
      </c>
      <c r="G41" s="1">
        <v>22514.69</v>
      </c>
      <c r="H41" s="1">
        <v>24087.51</v>
      </c>
      <c r="I41" s="20">
        <v>23707.75</v>
      </c>
      <c r="J41" s="20">
        <v>25251</v>
      </c>
    </row>
    <row r="42" spans="1:10" x14ac:dyDescent="0.25">
      <c r="A42" s="29" t="s">
        <v>64</v>
      </c>
      <c r="B42" s="30" t="s">
        <v>65</v>
      </c>
      <c r="C42" s="30">
        <v>33.71</v>
      </c>
      <c r="D42" s="30">
        <v>32.21</v>
      </c>
      <c r="E42" s="30">
        <v>30.55</v>
      </c>
      <c r="F42" s="30">
        <v>31.06</v>
      </c>
      <c r="G42" s="30">
        <v>30.83</v>
      </c>
      <c r="H42" s="30">
        <v>29.5</v>
      </c>
      <c r="I42" s="31">
        <v>31.64</v>
      </c>
      <c r="J42" s="31">
        <v>31.13</v>
      </c>
    </row>
  </sheetData>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zoomScaleNormal="100" workbookViewId="0">
      <selection activeCell="M43" sqref="M43"/>
    </sheetView>
  </sheetViews>
  <sheetFormatPr defaultRowHeight="15" x14ac:dyDescent="0.25"/>
  <cols>
    <col min="1" max="1" width="26.28515625" bestFit="1" customWidth="1"/>
    <col min="2" max="2" width="13" customWidth="1"/>
    <col min="3" max="7" width="9.5703125" customWidth="1"/>
    <col min="8" max="8" width="9.5703125" bestFit="1" customWidth="1"/>
    <col min="9" max="10" width="12" bestFit="1" customWidth="1"/>
  </cols>
  <sheetData>
    <row r="1" spans="1:10" x14ac:dyDescent="0.25">
      <c r="A1" s="8" t="s">
        <v>5</v>
      </c>
      <c r="B1" s="9"/>
      <c r="C1" s="9"/>
      <c r="D1" s="9"/>
      <c r="E1" s="9"/>
      <c r="F1" s="9"/>
      <c r="G1" s="9"/>
      <c r="H1" s="9"/>
      <c r="I1" s="10"/>
      <c r="J1" s="10"/>
    </row>
    <row r="2" spans="1:10" x14ac:dyDescent="0.25">
      <c r="A2" s="11" t="s">
        <v>17</v>
      </c>
      <c r="B2" s="12"/>
      <c r="C2" s="12"/>
      <c r="D2" s="12"/>
      <c r="E2" s="12"/>
      <c r="F2" s="12"/>
      <c r="G2" s="12"/>
      <c r="H2" s="12"/>
      <c r="I2" s="13"/>
      <c r="J2" s="13"/>
    </row>
    <row r="3" spans="1:10" x14ac:dyDescent="0.25">
      <c r="A3" s="22" t="s">
        <v>18</v>
      </c>
      <c r="B3" s="23" t="s">
        <v>19</v>
      </c>
      <c r="C3" s="23" t="s">
        <v>20</v>
      </c>
      <c r="D3" s="23" t="s">
        <v>21</v>
      </c>
      <c r="E3" s="23" t="s">
        <v>22</v>
      </c>
      <c r="F3" s="23" t="s">
        <v>23</v>
      </c>
      <c r="G3" s="23" t="s">
        <v>24</v>
      </c>
      <c r="H3" s="23" t="s">
        <v>25</v>
      </c>
      <c r="I3" s="24" t="s">
        <v>26</v>
      </c>
      <c r="J3" s="23" t="s">
        <v>27</v>
      </c>
    </row>
    <row r="4" spans="1:10" x14ac:dyDescent="0.25">
      <c r="A4" s="14" t="s">
        <v>66</v>
      </c>
      <c r="B4" s="4">
        <v>14</v>
      </c>
      <c r="C4" s="4">
        <v>12</v>
      </c>
      <c r="D4" s="4">
        <v>14</v>
      </c>
      <c r="E4" s="4">
        <v>9</v>
      </c>
      <c r="F4" s="4">
        <v>11</v>
      </c>
      <c r="G4" s="4">
        <v>11</v>
      </c>
      <c r="H4" s="4">
        <v>10</v>
      </c>
      <c r="I4" s="41">
        <v>13</v>
      </c>
      <c r="J4" s="4">
        <f>AVERAGE(Tabel3[[#This Row],[2015]:[2019]])</f>
        <v>10.8</v>
      </c>
    </row>
    <row r="5" spans="1:10" x14ac:dyDescent="0.25">
      <c r="A5" s="14" t="s">
        <v>29</v>
      </c>
      <c r="B5" s="5">
        <v>5.44</v>
      </c>
      <c r="C5" s="5">
        <v>4.67</v>
      </c>
      <c r="D5" s="5">
        <v>4.1100000000000003</v>
      </c>
      <c r="E5" s="5">
        <v>4.9800000000000004</v>
      </c>
      <c r="F5" s="5">
        <v>4.1100000000000003</v>
      </c>
      <c r="G5" s="5">
        <v>3.88</v>
      </c>
      <c r="H5" s="5">
        <v>2.92</v>
      </c>
      <c r="I5" s="18">
        <v>4.0999999999999996</v>
      </c>
      <c r="J5" s="5">
        <f>AVERAGE(Tabel3[[#This Row],[2015]:[2019]])</f>
        <v>3.9979999999999998</v>
      </c>
    </row>
    <row r="6" spans="1:10" x14ac:dyDescent="0.25">
      <c r="A6" s="32" t="s">
        <v>30</v>
      </c>
      <c r="B6" s="45">
        <v>12672.62</v>
      </c>
      <c r="C6" s="45">
        <v>15995.78</v>
      </c>
      <c r="D6" s="45">
        <v>14640.75</v>
      </c>
      <c r="E6" s="45">
        <v>11136.33</v>
      </c>
      <c r="F6" s="45">
        <v>15803.99</v>
      </c>
      <c r="G6" s="45">
        <v>12481.06</v>
      </c>
      <c r="H6" s="45">
        <v>14960.48</v>
      </c>
      <c r="I6" s="34">
        <v>17421.29</v>
      </c>
      <c r="J6" s="45">
        <f>AVERAGE(Tabel3[[#This Row],[2015]:[2019]])</f>
        <v>14360.63</v>
      </c>
    </row>
    <row r="7" spans="1:10" x14ac:dyDescent="0.25">
      <c r="A7" s="14" t="s">
        <v>31</v>
      </c>
      <c r="B7" s="46">
        <v>12488.25</v>
      </c>
      <c r="C7" s="46">
        <v>15856.03</v>
      </c>
      <c r="D7" s="46">
        <v>14508.12</v>
      </c>
      <c r="E7" s="46">
        <v>11023.07</v>
      </c>
      <c r="F7" s="46">
        <v>15671.02</v>
      </c>
      <c r="G7" s="46">
        <v>12372.48</v>
      </c>
      <c r="H7" s="46">
        <v>14836.22</v>
      </c>
      <c r="I7" s="18">
        <v>17307.05</v>
      </c>
      <c r="J7" s="46">
        <f>AVERAGE(Tabel3[[#This Row],[2015]:[2019]])</f>
        <v>14241.967999999999</v>
      </c>
    </row>
    <row r="8" spans="1:10" x14ac:dyDescent="0.25">
      <c r="A8" s="16" t="s">
        <v>32</v>
      </c>
      <c r="B8" s="47">
        <v>184.37</v>
      </c>
      <c r="C8" s="47">
        <v>139.76</v>
      </c>
      <c r="D8" s="47">
        <v>132.63</v>
      </c>
      <c r="E8" s="47">
        <v>113.25</v>
      </c>
      <c r="F8" s="47">
        <v>132.97</v>
      </c>
      <c r="G8" s="47">
        <v>108.58</v>
      </c>
      <c r="H8" s="47">
        <v>124.25</v>
      </c>
      <c r="I8" s="18">
        <v>114.23</v>
      </c>
      <c r="J8" s="47">
        <f>AVERAGE(Tabel3[[#This Row],[2015]:[2019]])</f>
        <v>118.65599999999999</v>
      </c>
    </row>
    <row r="9" spans="1:10" x14ac:dyDescent="0.25">
      <c r="A9" s="15" t="s">
        <v>33</v>
      </c>
      <c r="B9" s="45">
        <v>-4172.93</v>
      </c>
      <c r="C9" s="45">
        <v>-4533.3999999999996</v>
      </c>
      <c r="D9" s="45">
        <v>-4493.5200000000004</v>
      </c>
      <c r="E9" s="45">
        <v>-4173.71</v>
      </c>
      <c r="F9" s="45">
        <v>-4265.4799999999996</v>
      </c>
      <c r="G9" s="45">
        <v>-4720.18</v>
      </c>
      <c r="H9" s="45">
        <v>-4190.0600000000004</v>
      </c>
      <c r="I9" s="34">
        <v>-5698.63</v>
      </c>
      <c r="J9" s="45">
        <f>AVERAGE(Tabel3[[#This Row],[2015]:[2019]])</f>
        <v>-4609.6120000000001</v>
      </c>
    </row>
    <row r="10" spans="1:10" x14ac:dyDescent="0.25">
      <c r="A10" s="16" t="s">
        <v>34</v>
      </c>
      <c r="B10" s="47">
        <v>-1236.49</v>
      </c>
      <c r="C10" s="47">
        <v>-1323.5</v>
      </c>
      <c r="D10" s="47">
        <v>-1316.62</v>
      </c>
      <c r="E10" s="47">
        <v>-1191.5899999999999</v>
      </c>
      <c r="F10" s="47">
        <v>-1349.29</v>
      </c>
      <c r="G10" s="47">
        <v>-1489.67</v>
      </c>
      <c r="H10" s="47">
        <v>-1395.17</v>
      </c>
      <c r="I10" s="18">
        <v>-1620.07</v>
      </c>
      <c r="J10" s="47">
        <f>AVERAGE(Tabel3[[#This Row],[2015]:[2019]])</f>
        <v>-1409.1579999999999</v>
      </c>
    </row>
    <row r="11" spans="1:10" x14ac:dyDescent="0.25">
      <c r="A11" s="16" t="s">
        <v>35</v>
      </c>
      <c r="B11" s="47">
        <v>-629.41</v>
      </c>
      <c r="C11" s="47">
        <v>-589.98</v>
      </c>
      <c r="D11" s="47">
        <v>-531.95000000000005</v>
      </c>
      <c r="E11" s="47">
        <v>-489.98</v>
      </c>
      <c r="F11" s="47">
        <v>-434.81</v>
      </c>
      <c r="G11" s="47">
        <v>-420.98</v>
      </c>
      <c r="H11" s="47">
        <v>-344.63</v>
      </c>
      <c r="I11" s="18">
        <v>-480.22</v>
      </c>
      <c r="J11" s="47">
        <f>AVERAGE(Tabel3[[#This Row],[2015]:[2019]])</f>
        <v>-434.12399999999997</v>
      </c>
    </row>
    <row r="12" spans="1:10" x14ac:dyDescent="0.25">
      <c r="A12" s="16" t="s">
        <v>36</v>
      </c>
      <c r="B12" s="47">
        <v>-341.26</v>
      </c>
      <c r="C12" s="47">
        <v>-488.41</v>
      </c>
      <c r="D12" s="47">
        <v>-432.68</v>
      </c>
      <c r="E12" s="47">
        <v>-410.91</v>
      </c>
      <c r="F12" s="47">
        <v>-470.4</v>
      </c>
      <c r="G12" s="47">
        <v>-450.21</v>
      </c>
      <c r="H12" s="47">
        <v>-526.97</v>
      </c>
      <c r="I12" s="18">
        <v>-619.73</v>
      </c>
      <c r="J12" s="47">
        <f>AVERAGE(Tabel3[[#This Row],[2015]:[2019]])</f>
        <v>-495.64400000000006</v>
      </c>
    </row>
    <row r="13" spans="1:10" x14ac:dyDescent="0.25">
      <c r="A13" s="16" t="s">
        <v>37</v>
      </c>
      <c r="B13" s="47">
        <v>-650.77</v>
      </c>
      <c r="C13" s="47">
        <v>-684.4</v>
      </c>
      <c r="D13" s="47">
        <v>-524.95000000000005</v>
      </c>
      <c r="E13" s="47">
        <v>-518.61</v>
      </c>
      <c r="F13" s="47">
        <v>-434.09</v>
      </c>
      <c r="G13" s="47">
        <v>-423.71</v>
      </c>
      <c r="H13" s="47">
        <v>-527.48</v>
      </c>
      <c r="I13" s="18">
        <v>-723.66</v>
      </c>
      <c r="J13" s="47">
        <f>AVERAGE(Tabel3[[#This Row],[2015]:[2019]])</f>
        <v>-525.51</v>
      </c>
    </row>
    <row r="14" spans="1:10" x14ac:dyDescent="0.25">
      <c r="A14" s="16" t="s">
        <v>38</v>
      </c>
      <c r="B14" s="47">
        <v>-264.47000000000003</v>
      </c>
      <c r="C14" s="47">
        <v>-377.49</v>
      </c>
      <c r="D14" s="47">
        <v>-439.24</v>
      </c>
      <c r="E14" s="47">
        <v>-355.11</v>
      </c>
      <c r="F14" s="47">
        <v>-419.71</v>
      </c>
      <c r="G14" s="47">
        <v>-389.33</v>
      </c>
      <c r="H14" s="47">
        <v>-310.55</v>
      </c>
      <c r="I14" s="18">
        <v>-260.77</v>
      </c>
      <c r="J14" s="47">
        <f>AVERAGE(Tabel3[[#This Row],[2015]:[2019]])</f>
        <v>-347.09399999999994</v>
      </c>
    </row>
    <row r="15" spans="1:10" x14ac:dyDescent="0.25">
      <c r="A15" s="16" t="s">
        <v>39</v>
      </c>
      <c r="B15" s="47">
        <v>-260.72000000000003</v>
      </c>
      <c r="C15" s="47">
        <v>-258.10000000000002</v>
      </c>
      <c r="D15" s="47">
        <v>-584.6</v>
      </c>
      <c r="E15" s="47">
        <v>-617.16</v>
      </c>
      <c r="F15" s="47">
        <v>-458.41</v>
      </c>
      <c r="G15" s="47">
        <v>-847.42</v>
      </c>
      <c r="H15" s="47">
        <v>-333.8</v>
      </c>
      <c r="I15" s="18">
        <v>-1183.8</v>
      </c>
      <c r="J15" s="47">
        <f>AVERAGE(Tabel3[[#This Row],[2015]:[2019]])</f>
        <v>-688.11800000000005</v>
      </c>
    </row>
    <row r="16" spans="1:10" x14ac:dyDescent="0.25">
      <c r="A16" s="16" t="s">
        <v>67</v>
      </c>
      <c r="B16" s="47">
        <v>-667.65</v>
      </c>
      <c r="C16" s="47">
        <v>-671.84</v>
      </c>
      <c r="D16" s="47">
        <v>-512.54</v>
      </c>
      <c r="E16" s="47">
        <v>-448.71</v>
      </c>
      <c r="F16" s="47">
        <v>-540.34</v>
      </c>
      <c r="G16" s="47">
        <v>-577.21</v>
      </c>
      <c r="H16" s="47">
        <v>-678.09</v>
      </c>
      <c r="I16" s="18">
        <v>-570.67999999999995</v>
      </c>
      <c r="J16" s="47">
        <f>AVERAGE(Tabel3[[#This Row],[2015]:[2019]])</f>
        <v>-563.00599999999997</v>
      </c>
    </row>
    <row r="17" spans="1:10" x14ac:dyDescent="0.25">
      <c r="A17" s="16" t="s">
        <v>40</v>
      </c>
      <c r="B17" s="47">
        <v>-122.16</v>
      </c>
      <c r="C17" s="47">
        <v>-139.66999999999999</v>
      </c>
      <c r="D17" s="47">
        <v>-150.94</v>
      </c>
      <c r="E17" s="47">
        <v>-141.63999999999999</v>
      </c>
      <c r="F17" s="47">
        <v>-158.44</v>
      </c>
      <c r="G17" s="47">
        <v>-121.65</v>
      </c>
      <c r="H17" s="47">
        <v>-73.37</v>
      </c>
      <c r="I17" s="18">
        <v>-239.7</v>
      </c>
      <c r="J17" s="47">
        <f>AVERAGE(Tabel3[[#This Row],[2015]:[2019]])</f>
        <v>-146.95999999999998</v>
      </c>
    </row>
    <row r="18" spans="1:10" x14ac:dyDescent="0.25">
      <c r="A18" s="15" t="s">
        <v>41</v>
      </c>
      <c r="B18" s="45">
        <v>8499.69</v>
      </c>
      <c r="C18" s="45">
        <v>11462.38</v>
      </c>
      <c r="D18" s="45">
        <v>10147.23</v>
      </c>
      <c r="E18" s="45">
        <v>6962.62</v>
      </c>
      <c r="F18" s="45">
        <v>11538.5</v>
      </c>
      <c r="G18" s="45">
        <v>7760.88</v>
      </c>
      <c r="H18" s="45">
        <v>10770.42</v>
      </c>
      <c r="I18" s="34">
        <v>11722.65</v>
      </c>
      <c r="J18" s="45">
        <f>AVERAGE(Tabel3[[#This Row],[2015]:[2019]])</f>
        <v>9751.0139999999992</v>
      </c>
    </row>
    <row r="19" spans="1:10" x14ac:dyDescent="0.25">
      <c r="A19" s="15" t="s">
        <v>42</v>
      </c>
      <c r="B19" s="45">
        <v>-3837.43</v>
      </c>
      <c r="C19" s="45">
        <v>-4333.1499999999996</v>
      </c>
      <c r="D19" s="45">
        <v>-3782.09</v>
      </c>
      <c r="E19" s="45">
        <v>-3034.29</v>
      </c>
      <c r="F19" s="45">
        <v>-3276.02</v>
      </c>
      <c r="G19" s="45">
        <v>-3005.33</v>
      </c>
      <c r="H19" s="45">
        <v>-3329.6</v>
      </c>
      <c r="I19" s="34">
        <v>-4417.1899999999996</v>
      </c>
      <c r="J19" s="45">
        <f>AVERAGE(Tabel3[[#This Row],[2015]:[2019]])</f>
        <v>-3412.4859999999999</v>
      </c>
    </row>
    <row r="20" spans="1:10" x14ac:dyDescent="0.25">
      <c r="A20" s="16" t="s">
        <v>43</v>
      </c>
      <c r="B20" s="47">
        <v>-1354</v>
      </c>
      <c r="C20" s="47">
        <v>-1403.65</v>
      </c>
      <c r="D20" s="47">
        <v>-1192.96</v>
      </c>
      <c r="E20" s="47">
        <v>-1048.68</v>
      </c>
      <c r="F20" s="47">
        <v>-1059.47</v>
      </c>
      <c r="G20" s="47">
        <v>-1127.74</v>
      </c>
      <c r="H20" s="47">
        <v>-1095.44</v>
      </c>
      <c r="I20" s="18">
        <v>-1316.81</v>
      </c>
      <c r="J20" s="47">
        <f>AVERAGE(Tabel3[[#This Row],[2015]:[2019]])</f>
        <v>-1129.6279999999999</v>
      </c>
    </row>
    <row r="21" spans="1:10" x14ac:dyDescent="0.25">
      <c r="A21" s="17" t="s">
        <v>44</v>
      </c>
      <c r="B21" s="48">
        <v>-224.58</v>
      </c>
      <c r="C21" s="48">
        <v>-455.81</v>
      </c>
      <c r="D21" s="48">
        <v>-472.43</v>
      </c>
      <c r="E21" s="48">
        <v>-389.3</v>
      </c>
      <c r="F21" s="48">
        <v>-441.95</v>
      </c>
      <c r="G21" s="48">
        <v>-485.72</v>
      </c>
      <c r="H21" s="48">
        <v>-473.04</v>
      </c>
      <c r="I21" s="35">
        <v>-319.04000000000002</v>
      </c>
      <c r="J21" s="48">
        <f>AVERAGE(Tabel3[[#This Row],[2015]:[2019]])</f>
        <v>-421.81000000000006</v>
      </c>
    </row>
    <row r="22" spans="1:10" x14ac:dyDescent="0.25">
      <c r="A22" s="17" t="s">
        <v>45</v>
      </c>
      <c r="B22" s="48">
        <v>-1085.69</v>
      </c>
      <c r="C22" s="48">
        <v>-911.45</v>
      </c>
      <c r="D22" s="48">
        <v>-688.28</v>
      </c>
      <c r="E22" s="48">
        <v>-630.91</v>
      </c>
      <c r="F22" s="48">
        <v>-585.14</v>
      </c>
      <c r="G22" s="48">
        <v>-609.83000000000004</v>
      </c>
      <c r="H22" s="48">
        <v>-597.84</v>
      </c>
      <c r="I22" s="35">
        <v>-970.81</v>
      </c>
      <c r="J22" s="48">
        <f>AVERAGE(Tabel3[[#This Row],[2015]:[2019]])</f>
        <v>-678.90600000000006</v>
      </c>
    </row>
    <row r="23" spans="1:10" x14ac:dyDescent="0.25">
      <c r="A23" s="17" t="s">
        <v>46</v>
      </c>
      <c r="B23" s="48">
        <v>-43.73</v>
      </c>
      <c r="C23" s="48">
        <v>-36.39</v>
      </c>
      <c r="D23" s="48">
        <v>-32.25</v>
      </c>
      <c r="E23" s="48">
        <v>-28.47</v>
      </c>
      <c r="F23" s="48">
        <v>-32.380000000000003</v>
      </c>
      <c r="G23" s="48">
        <v>-32.19</v>
      </c>
      <c r="H23" s="48">
        <v>-24.55</v>
      </c>
      <c r="I23" s="35">
        <v>-26.95</v>
      </c>
      <c r="J23" s="48">
        <f>AVERAGE(Tabel3[[#This Row],[2015]:[2019]])</f>
        <v>-28.907999999999998</v>
      </c>
    </row>
    <row r="24" spans="1:10" x14ac:dyDescent="0.25">
      <c r="A24" s="16" t="s">
        <v>47</v>
      </c>
      <c r="B24" s="47">
        <v>-706.52</v>
      </c>
      <c r="C24" s="47">
        <v>-786.47</v>
      </c>
      <c r="D24" s="47">
        <v>-675.27</v>
      </c>
      <c r="E24" s="47">
        <v>-405.96</v>
      </c>
      <c r="F24" s="47">
        <v>-472.4</v>
      </c>
      <c r="G24" s="47">
        <v>-400.33</v>
      </c>
      <c r="H24" s="47">
        <v>-501.21</v>
      </c>
      <c r="I24" s="18">
        <v>-450.04</v>
      </c>
      <c r="J24" s="47">
        <f>AVERAGE(Tabel3[[#This Row],[2015]:[2019]])</f>
        <v>-445.988</v>
      </c>
    </row>
    <row r="25" spans="1:10" x14ac:dyDescent="0.25">
      <c r="A25" s="17" t="s">
        <v>44</v>
      </c>
      <c r="B25" s="48">
        <v>-209.15</v>
      </c>
      <c r="C25" s="48">
        <v>-278.42</v>
      </c>
      <c r="D25" s="48">
        <v>-272.91000000000003</v>
      </c>
      <c r="E25" s="48">
        <v>-129.71</v>
      </c>
      <c r="F25" s="48">
        <v>-142.58000000000001</v>
      </c>
      <c r="G25" s="48">
        <v>-162.74</v>
      </c>
      <c r="H25" s="48">
        <v>-145.54</v>
      </c>
      <c r="I25" s="35">
        <v>-99.19</v>
      </c>
      <c r="J25" s="48">
        <f>AVERAGE(Tabel3[[#This Row],[2015]:[2019]])</f>
        <v>-135.952</v>
      </c>
    </row>
    <row r="26" spans="1:10" x14ac:dyDescent="0.25">
      <c r="A26" s="17" t="s">
        <v>45</v>
      </c>
      <c r="B26" s="48">
        <v>-380.3</v>
      </c>
      <c r="C26" s="48">
        <v>-383.76</v>
      </c>
      <c r="D26" s="48">
        <v>-249.85</v>
      </c>
      <c r="E26" s="48">
        <v>-90.65</v>
      </c>
      <c r="F26" s="48">
        <v>-148.07</v>
      </c>
      <c r="G26" s="48">
        <v>-149.32</v>
      </c>
      <c r="H26" s="48">
        <v>-175.38</v>
      </c>
      <c r="I26" s="35">
        <v>-181.37</v>
      </c>
      <c r="J26" s="48">
        <f>AVERAGE(Tabel3[[#This Row],[2015]:[2019]])</f>
        <v>-148.958</v>
      </c>
    </row>
    <row r="27" spans="1:10" x14ac:dyDescent="0.25">
      <c r="A27" s="17" t="s">
        <v>48</v>
      </c>
      <c r="B27" s="48">
        <v>-97.22</v>
      </c>
      <c r="C27" s="48">
        <v>-106.03</v>
      </c>
      <c r="D27" s="48">
        <v>-134.24</v>
      </c>
      <c r="E27" s="48">
        <v>-175.91</v>
      </c>
      <c r="F27" s="48">
        <v>-174.39</v>
      </c>
      <c r="G27" s="48">
        <v>-81.64</v>
      </c>
      <c r="H27" s="48">
        <v>-174.25</v>
      </c>
      <c r="I27" s="35">
        <v>-162</v>
      </c>
      <c r="J27" s="48">
        <f>AVERAGE(Tabel3[[#This Row],[2015]:[2019]])</f>
        <v>-153.63799999999998</v>
      </c>
    </row>
    <row r="28" spans="1:10" x14ac:dyDescent="0.25">
      <c r="A28" s="17" t="s">
        <v>46</v>
      </c>
      <c r="B28" s="48">
        <v>-19.84</v>
      </c>
      <c r="C28" s="48">
        <v>-18.260000000000002</v>
      </c>
      <c r="D28" s="48">
        <v>-18.27</v>
      </c>
      <c r="E28" s="48">
        <v>-9.69</v>
      </c>
      <c r="F28" s="48">
        <v>-7.37</v>
      </c>
      <c r="G28" s="48">
        <v>-6.62</v>
      </c>
      <c r="H28" s="48">
        <v>-6.04</v>
      </c>
      <c r="I28" s="35">
        <v>-7.47</v>
      </c>
      <c r="J28" s="48">
        <f>AVERAGE(Tabel3[[#This Row],[2015]:[2019]])</f>
        <v>-7.4379999999999997</v>
      </c>
    </row>
    <row r="29" spans="1:10" x14ac:dyDescent="0.25">
      <c r="A29" s="16" t="s">
        <v>49</v>
      </c>
      <c r="B29" s="47">
        <v>-283.49</v>
      </c>
      <c r="C29" s="47">
        <v>-361.41</v>
      </c>
      <c r="D29" s="47">
        <v>-327.77</v>
      </c>
      <c r="E29" s="47">
        <v>-335.62</v>
      </c>
      <c r="F29" s="47">
        <v>-285.95999999999998</v>
      </c>
      <c r="G29" s="47">
        <v>-260.85000000000002</v>
      </c>
      <c r="H29" s="47">
        <v>-408.71</v>
      </c>
      <c r="I29" s="18">
        <v>-474.4</v>
      </c>
      <c r="J29" s="47">
        <f>AVERAGE(Tabel3[[#This Row],[2015]:[2019]])</f>
        <v>-353.108</v>
      </c>
    </row>
    <row r="30" spans="1:10" x14ac:dyDescent="0.25">
      <c r="A30" s="16" t="s">
        <v>50</v>
      </c>
      <c r="B30" s="47">
        <v>-714.58</v>
      </c>
      <c r="C30" s="47">
        <v>-780.49</v>
      </c>
      <c r="D30" s="47">
        <v>-677.61</v>
      </c>
      <c r="E30" s="47">
        <v>-555.92999999999995</v>
      </c>
      <c r="F30" s="47">
        <v>-783.07</v>
      </c>
      <c r="G30" s="47">
        <v>-522.24</v>
      </c>
      <c r="H30" s="47">
        <v>-550.59</v>
      </c>
      <c r="I30" s="18">
        <v>-1018.19</v>
      </c>
      <c r="J30" s="47">
        <f>AVERAGE(Tabel3[[#This Row],[2015]:[2019]])</f>
        <v>-686.00400000000002</v>
      </c>
    </row>
    <row r="31" spans="1:10" x14ac:dyDescent="0.25">
      <c r="A31" s="16" t="s">
        <v>51</v>
      </c>
      <c r="B31" s="47">
        <v>-270.89</v>
      </c>
      <c r="C31" s="47">
        <v>-291.83</v>
      </c>
      <c r="D31" s="47">
        <v>-310.75</v>
      </c>
      <c r="E31" s="47">
        <v>-274.82</v>
      </c>
      <c r="F31" s="47">
        <v>-279.32</v>
      </c>
      <c r="G31" s="47">
        <v>-321.48</v>
      </c>
      <c r="H31" s="47">
        <v>-321.52</v>
      </c>
      <c r="I31" s="18">
        <v>-374.58</v>
      </c>
      <c r="J31" s="47">
        <f>AVERAGE(Tabel3[[#This Row],[2015]:[2019]])</f>
        <v>-314.34399999999994</v>
      </c>
    </row>
    <row r="32" spans="1:10" x14ac:dyDescent="0.25">
      <c r="A32" s="17" t="s">
        <v>52</v>
      </c>
      <c r="B32" s="48">
        <v>-250.86</v>
      </c>
      <c r="C32" s="48">
        <v>-239.35</v>
      </c>
      <c r="D32" s="48">
        <v>-276.82</v>
      </c>
      <c r="E32" s="48">
        <v>-238.29</v>
      </c>
      <c r="F32" s="48">
        <v>-263.93</v>
      </c>
      <c r="G32" s="48">
        <v>-252.78</v>
      </c>
      <c r="H32" s="48">
        <v>-239.89</v>
      </c>
      <c r="I32" s="35">
        <v>-186.4</v>
      </c>
      <c r="J32" s="48">
        <f>AVERAGE(Tabel3[[#This Row],[2015]:[2019]])</f>
        <v>-236.25799999999998</v>
      </c>
    </row>
    <row r="33" spans="1:10" x14ac:dyDescent="0.25">
      <c r="A33" s="17" t="s">
        <v>53</v>
      </c>
      <c r="B33" s="48">
        <v>-20.03</v>
      </c>
      <c r="C33" s="48">
        <v>-52.48</v>
      </c>
      <c r="D33" s="48">
        <v>-33.92</v>
      </c>
      <c r="E33" s="48">
        <v>-36.53</v>
      </c>
      <c r="F33" s="48">
        <v>-15.39</v>
      </c>
      <c r="G33" s="48">
        <v>-68.7</v>
      </c>
      <c r="H33" s="48">
        <v>-81.63</v>
      </c>
      <c r="I33" s="35">
        <v>-188.17</v>
      </c>
      <c r="J33" s="48">
        <f>AVERAGE(Tabel3[[#This Row],[2015]:[2019]])</f>
        <v>-78.083999999999989</v>
      </c>
    </row>
    <row r="34" spans="1:10" x14ac:dyDescent="0.25">
      <c r="A34" s="16" t="s">
        <v>68</v>
      </c>
      <c r="B34" s="47">
        <v>-195.67</v>
      </c>
      <c r="C34" s="47">
        <v>-327.02999999999997</v>
      </c>
      <c r="D34" s="47">
        <v>-267.82</v>
      </c>
      <c r="E34" s="47">
        <v>-24.89</v>
      </c>
      <c r="F34" s="47">
        <v>-47.65</v>
      </c>
      <c r="G34" s="47">
        <v>-33.21</v>
      </c>
      <c r="H34" s="47">
        <v>-48.68</v>
      </c>
      <c r="I34" s="18">
        <v>-250.07</v>
      </c>
      <c r="J34" s="47">
        <f>AVERAGE(Tabel3[[#This Row],[2015]:[2019]])</f>
        <v>-80.900000000000006</v>
      </c>
    </row>
    <row r="35" spans="1:10" x14ac:dyDescent="0.25">
      <c r="A35" s="16" t="s">
        <v>54</v>
      </c>
      <c r="B35" s="47">
        <v>-312.27</v>
      </c>
      <c r="C35" s="47">
        <v>-382.26</v>
      </c>
      <c r="D35" s="47">
        <v>-329.91</v>
      </c>
      <c r="E35" s="47">
        <v>-388.38</v>
      </c>
      <c r="F35" s="47">
        <v>-348.15</v>
      </c>
      <c r="G35" s="47">
        <v>-339.47</v>
      </c>
      <c r="H35" s="47">
        <v>-403.46</v>
      </c>
      <c r="I35" s="18">
        <v>-533.12</v>
      </c>
      <c r="J35" s="47">
        <f>AVERAGE(Tabel3[[#This Row],[2015]:[2019]])</f>
        <v>-402.51599999999996</v>
      </c>
    </row>
    <row r="36" spans="1:10" x14ac:dyDescent="0.25">
      <c r="A36" s="15" t="s">
        <v>55</v>
      </c>
      <c r="B36" s="45">
        <v>4662.26</v>
      </c>
      <c r="C36" s="45">
        <v>7129.23</v>
      </c>
      <c r="D36" s="45">
        <v>6365.14</v>
      </c>
      <c r="E36" s="45">
        <v>3928.33</v>
      </c>
      <c r="F36" s="45">
        <v>8262.48</v>
      </c>
      <c r="G36" s="45">
        <v>4755.55</v>
      </c>
      <c r="H36" s="45">
        <v>7440.81</v>
      </c>
      <c r="I36" s="34">
        <v>7305.47</v>
      </c>
      <c r="J36" s="45">
        <f>AVERAGE(Tabel3[[#This Row],[2015]:[2019]])</f>
        <v>6338.5280000000002</v>
      </c>
    </row>
    <row r="37" spans="1:10" x14ac:dyDescent="0.25">
      <c r="A37" s="15" t="s">
        <v>56</v>
      </c>
      <c r="B37" s="45">
        <v>-6688.16</v>
      </c>
      <c r="C37" s="45">
        <v>-6565.02</v>
      </c>
      <c r="D37" s="45">
        <v>-7364.81</v>
      </c>
      <c r="E37" s="45">
        <v>-7417.03</v>
      </c>
      <c r="F37" s="45">
        <v>-7256.72</v>
      </c>
      <c r="G37" s="45">
        <v>-7464.81</v>
      </c>
      <c r="H37" s="45">
        <v>-8126.43</v>
      </c>
      <c r="I37" s="34">
        <v>-6467.47</v>
      </c>
      <c r="J37" s="45">
        <f>AVERAGE(Tabel3[[#This Row],[2015]:[2019]])</f>
        <v>-7346.4920000000002</v>
      </c>
    </row>
    <row r="38" spans="1:10" x14ac:dyDescent="0.25">
      <c r="A38" s="25" t="s">
        <v>57</v>
      </c>
      <c r="B38" s="49">
        <v>-2025.9</v>
      </c>
      <c r="C38" s="49">
        <v>564.21</v>
      </c>
      <c r="D38" s="49">
        <v>-999.67</v>
      </c>
      <c r="E38" s="49">
        <v>-3488.69</v>
      </c>
      <c r="F38" s="49">
        <v>1005.76</v>
      </c>
      <c r="G38" s="49">
        <v>-2709.26</v>
      </c>
      <c r="H38" s="49">
        <v>-685.61</v>
      </c>
      <c r="I38" s="50">
        <v>838</v>
      </c>
      <c r="J38" s="49">
        <f>AVERAGE(Tabel3[[#This Row],[2015]:[2019]])</f>
        <v>-1007.96</v>
      </c>
    </row>
    <row r="40" spans="1:10" x14ac:dyDescent="0.25">
      <c r="A40" s="11" t="s">
        <v>5</v>
      </c>
      <c r="B40" s="12"/>
      <c r="C40" s="12"/>
      <c r="D40" s="12"/>
      <c r="E40" s="12"/>
      <c r="F40" s="12"/>
      <c r="G40" s="12"/>
      <c r="H40" s="12"/>
      <c r="I40" s="13"/>
      <c r="J40" s="13"/>
    </row>
    <row r="41" spans="1:10" x14ac:dyDescent="0.25">
      <c r="A41" s="28" t="s">
        <v>58</v>
      </c>
      <c r="B41" s="23" t="s">
        <v>59</v>
      </c>
      <c r="C41" s="23" t="s">
        <v>19</v>
      </c>
      <c r="D41" s="23" t="s">
        <v>20</v>
      </c>
      <c r="E41" s="23" t="s">
        <v>21</v>
      </c>
      <c r="F41" s="23" t="s">
        <v>22</v>
      </c>
      <c r="G41" s="23" t="s">
        <v>23</v>
      </c>
      <c r="H41" s="23" t="s">
        <v>24</v>
      </c>
      <c r="I41" s="24" t="s">
        <v>25</v>
      </c>
      <c r="J41" s="23" t="s">
        <v>26</v>
      </c>
    </row>
    <row r="42" spans="1:10" x14ac:dyDescent="0.25">
      <c r="A42" s="16" t="s">
        <v>60</v>
      </c>
      <c r="B42" s="1" t="s">
        <v>61</v>
      </c>
      <c r="C42" s="2">
        <v>5.44</v>
      </c>
      <c r="D42" s="2">
        <v>4.67</v>
      </c>
      <c r="E42" s="2">
        <v>4.1100000000000003</v>
      </c>
      <c r="F42" s="2">
        <v>4.9800000000000004</v>
      </c>
      <c r="G42" s="2">
        <v>4.1100000000000003</v>
      </c>
      <c r="H42" s="2">
        <v>3.88</v>
      </c>
      <c r="I42" s="20">
        <v>2.92</v>
      </c>
      <c r="J42" s="20">
        <v>4.0999999999999996</v>
      </c>
    </row>
    <row r="43" spans="1:10" x14ac:dyDescent="0.25">
      <c r="A43" s="16" t="s">
        <v>62</v>
      </c>
      <c r="B43" s="1" t="s">
        <v>69</v>
      </c>
      <c r="C43" s="1">
        <v>18567.080000000002</v>
      </c>
      <c r="D43" s="1">
        <v>20362.54</v>
      </c>
      <c r="E43" s="1">
        <v>18690.900000000001</v>
      </c>
      <c r="F43" s="1">
        <v>16949.78</v>
      </c>
      <c r="G43" s="1">
        <v>15414.45</v>
      </c>
      <c r="H43" s="1">
        <v>19495.560000000001</v>
      </c>
      <c r="I43" s="20">
        <v>18018.009999999998</v>
      </c>
      <c r="J43" s="20">
        <v>19735.16</v>
      </c>
    </row>
    <row r="44" spans="1:10" x14ac:dyDescent="0.25">
      <c r="A44" s="29" t="s">
        <v>70</v>
      </c>
      <c r="B44" s="30" t="s">
        <v>71</v>
      </c>
      <c r="C44" s="30">
        <v>67.260000000000005</v>
      </c>
      <c r="D44" s="30">
        <v>77.86</v>
      </c>
      <c r="E44" s="30">
        <v>77.62</v>
      </c>
      <c r="F44" s="30">
        <v>65.040000000000006</v>
      </c>
      <c r="G44" s="30">
        <v>101.58</v>
      </c>
      <c r="H44" s="30">
        <v>63.47</v>
      </c>
      <c r="I44" s="31">
        <v>82.19</v>
      </c>
      <c r="J44" s="31">
        <v>87.54</v>
      </c>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zoomScaleNormal="100" workbookViewId="0">
      <selection activeCell="E12" sqref="E12"/>
    </sheetView>
  </sheetViews>
  <sheetFormatPr defaultRowHeight="15" x14ac:dyDescent="0.25"/>
  <cols>
    <col min="1" max="1" width="26.28515625" bestFit="1" customWidth="1"/>
    <col min="2" max="2" width="13" customWidth="1"/>
    <col min="3" max="7" width="9.5703125" customWidth="1"/>
    <col min="8" max="8" width="9.5703125" bestFit="1" customWidth="1"/>
    <col min="9" max="9" width="11.85546875" bestFit="1" customWidth="1"/>
    <col min="10" max="10" width="11.85546875" customWidth="1"/>
    <col min="12" max="12" width="33.140625" bestFit="1" customWidth="1"/>
    <col min="13" max="13" width="13" bestFit="1" customWidth="1"/>
    <col min="14" max="19" width="9.5703125" bestFit="1" customWidth="1"/>
    <col min="20" max="20" width="11.85546875" bestFit="1" customWidth="1"/>
  </cols>
  <sheetData>
    <row r="1" spans="1:21" ht="15" customHeight="1" x14ac:dyDescent="0.25">
      <c r="A1" s="61" t="s">
        <v>6</v>
      </c>
      <c r="B1" s="62"/>
      <c r="C1" s="62"/>
      <c r="D1" s="62"/>
      <c r="E1" s="62"/>
      <c r="F1" s="62"/>
      <c r="G1" s="62"/>
      <c r="H1" s="62"/>
      <c r="I1" s="62"/>
      <c r="J1" s="62"/>
      <c r="L1" s="61" t="s">
        <v>72</v>
      </c>
      <c r="M1" s="62"/>
      <c r="N1" s="62"/>
      <c r="O1" s="62"/>
      <c r="P1" s="62"/>
      <c r="Q1" s="62"/>
      <c r="R1" s="62"/>
      <c r="S1" s="62"/>
      <c r="T1" s="62"/>
      <c r="U1" s="62"/>
    </row>
    <row r="2" spans="1:21" x14ac:dyDescent="0.25">
      <c r="A2" s="59" t="s">
        <v>17</v>
      </c>
      <c r="B2" s="60"/>
      <c r="C2" s="60"/>
      <c r="D2" s="60"/>
      <c r="E2" s="60"/>
      <c r="F2" s="64"/>
      <c r="G2" s="64"/>
      <c r="H2" s="64"/>
      <c r="I2" s="64"/>
      <c r="J2" s="64"/>
      <c r="L2" s="63" t="s">
        <v>17</v>
      </c>
      <c r="M2" s="64"/>
      <c r="N2" s="64"/>
      <c r="O2" s="64"/>
      <c r="P2" s="64"/>
      <c r="Q2" s="64"/>
      <c r="R2" s="64"/>
      <c r="S2" s="64"/>
      <c r="T2" s="64"/>
      <c r="U2" s="64"/>
    </row>
    <row r="3" spans="1:21" x14ac:dyDescent="0.25">
      <c r="A3" s="22" t="s">
        <v>18</v>
      </c>
      <c r="B3" s="23" t="s">
        <v>19</v>
      </c>
      <c r="C3" s="23" t="s">
        <v>20</v>
      </c>
      <c r="D3" s="23" t="s">
        <v>21</v>
      </c>
      <c r="E3" s="23" t="s">
        <v>22</v>
      </c>
      <c r="F3" s="23" t="s">
        <v>23</v>
      </c>
      <c r="G3" s="23" t="s">
        <v>24</v>
      </c>
      <c r="H3" s="23" t="s">
        <v>25</v>
      </c>
      <c r="I3" s="24" t="s">
        <v>26</v>
      </c>
      <c r="J3" s="23" t="s">
        <v>27</v>
      </c>
      <c r="L3" s="22" t="s">
        <v>18</v>
      </c>
      <c r="M3" s="23" t="s">
        <v>19</v>
      </c>
      <c r="N3" s="23" t="s">
        <v>20</v>
      </c>
      <c r="O3" s="23" t="s">
        <v>21</v>
      </c>
      <c r="P3" s="23" t="s">
        <v>22</v>
      </c>
      <c r="Q3" s="23" t="s">
        <v>23</v>
      </c>
      <c r="R3" s="23" t="s">
        <v>24</v>
      </c>
      <c r="S3" s="23" t="s">
        <v>25</v>
      </c>
      <c r="T3" s="24" t="s">
        <v>26</v>
      </c>
      <c r="U3" s="23" t="s">
        <v>27</v>
      </c>
    </row>
    <row r="4" spans="1:21" x14ac:dyDescent="0.25">
      <c r="A4" s="14" t="s">
        <v>66</v>
      </c>
      <c r="B4" s="4">
        <v>21</v>
      </c>
      <c r="C4" s="4">
        <v>24</v>
      </c>
      <c r="D4" s="4">
        <v>24</v>
      </c>
      <c r="E4" s="4">
        <v>21</v>
      </c>
      <c r="F4" s="4">
        <v>24</v>
      </c>
      <c r="G4" s="4">
        <v>20</v>
      </c>
      <c r="H4" s="4">
        <v>18</v>
      </c>
      <c r="I4" s="41">
        <v>23</v>
      </c>
      <c r="J4" s="4">
        <f>AVERAGE(E4:I4)</f>
        <v>21.2</v>
      </c>
      <c r="L4" s="14" t="s">
        <v>66</v>
      </c>
      <c r="M4" s="4">
        <v>18</v>
      </c>
      <c r="N4" s="4">
        <v>21</v>
      </c>
      <c r="O4" s="4">
        <v>19</v>
      </c>
      <c r="P4" s="4">
        <v>16</v>
      </c>
      <c r="Q4" s="4">
        <v>20</v>
      </c>
      <c r="R4" s="4">
        <v>17</v>
      </c>
      <c r="S4" s="4">
        <v>15</v>
      </c>
      <c r="T4" s="41">
        <v>20</v>
      </c>
      <c r="U4" s="4">
        <f>AVERAGE(Tabel51820[[#This Row],[2015]:[2019]])</f>
        <v>17.600000000000001</v>
      </c>
    </row>
    <row r="5" spans="1:21" x14ac:dyDescent="0.25">
      <c r="A5" s="14" t="s">
        <v>29</v>
      </c>
      <c r="B5" s="5">
        <v>6.49</v>
      </c>
      <c r="C5" s="5">
        <v>6.84</v>
      </c>
      <c r="D5" s="5">
        <v>8.6999999999999993</v>
      </c>
      <c r="E5" s="5">
        <v>7.91</v>
      </c>
      <c r="F5" s="5">
        <v>7.75</v>
      </c>
      <c r="G5" s="5">
        <v>6.8</v>
      </c>
      <c r="H5" s="5">
        <v>6.62</v>
      </c>
      <c r="I5" s="18">
        <v>6.78</v>
      </c>
      <c r="J5" s="5">
        <f t="shared" ref="J5:J36" si="0">AVERAGE(E5:I5)</f>
        <v>7.1719999999999997</v>
      </c>
      <c r="L5" s="14" t="s">
        <v>29</v>
      </c>
      <c r="M5" s="5">
        <v>6.54</v>
      </c>
      <c r="N5" s="5">
        <v>7.14</v>
      </c>
      <c r="O5" s="5">
        <v>8.25</v>
      </c>
      <c r="P5" s="5">
        <v>7.79</v>
      </c>
      <c r="Q5" s="5">
        <v>6.79</v>
      </c>
      <c r="R5" s="5">
        <v>7.16</v>
      </c>
      <c r="S5" s="42">
        <v>7.1</v>
      </c>
      <c r="T5" s="18">
        <v>6.06</v>
      </c>
      <c r="U5" s="42">
        <f>AVERAGE(Tabel51820[[#This Row],[2015]:[2019]])</f>
        <v>6.9800000000000013</v>
      </c>
    </row>
    <row r="6" spans="1:21" x14ac:dyDescent="0.25">
      <c r="A6" s="15" t="s">
        <v>30</v>
      </c>
      <c r="B6" s="6">
        <v>2229.69</v>
      </c>
      <c r="C6" s="6">
        <v>2816.61</v>
      </c>
      <c r="D6" s="6">
        <v>2698.32</v>
      </c>
      <c r="E6" s="6">
        <v>2575.06</v>
      </c>
      <c r="F6" s="6">
        <v>2254.35</v>
      </c>
      <c r="G6" s="6">
        <v>2429.64</v>
      </c>
      <c r="H6" s="6">
        <v>1986.79</v>
      </c>
      <c r="I6" s="19">
        <v>2081.38</v>
      </c>
      <c r="J6" s="6">
        <f t="shared" si="0"/>
        <v>2265.4440000000004</v>
      </c>
      <c r="L6" s="15" t="s">
        <v>30</v>
      </c>
      <c r="M6" s="6">
        <v>2152.14</v>
      </c>
      <c r="N6" s="6">
        <v>2786.88</v>
      </c>
      <c r="O6" s="6">
        <v>2675.61</v>
      </c>
      <c r="P6" s="6">
        <v>2393.5100000000002</v>
      </c>
      <c r="Q6" s="6">
        <v>2115.31</v>
      </c>
      <c r="R6" s="6">
        <v>2407.02</v>
      </c>
      <c r="S6" s="6">
        <v>1910.16</v>
      </c>
      <c r="T6" s="19">
        <v>1767.33</v>
      </c>
      <c r="U6" s="6">
        <f>AVERAGE(Tabel51820[[#This Row],[2015]:[2019]])</f>
        <v>2118.6660000000002</v>
      </c>
    </row>
    <row r="7" spans="1:21" x14ac:dyDescent="0.25">
      <c r="A7" s="16" t="s">
        <v>31</v>
      </c>
      <c r="B7" s="1">
        <v>2215.7199999999998</v>
      </c>
      <c r="C7" s="1">
        <v>2800.61</v>
      </c>
      <c r="D7" s="1">
        <v>2684.31</v>
      </c>
      <c r="E7" s="1">
        <v>2548.9899999999998</v>
      </c>
      <c r="F7" s="1">
        <v>2231.46</v>
      </c>
      <c r="G7" s="1">
        <v>2409.48</v>
      </c>
      <c r="H7" s="1">
        <v>1967.68</v>
      </c>
      <c r="I7" s="20">
        <v>2057.14</v>
      </c>
      <c r="J7" s="1">
        <f t="shared" si="0"/>
        <v>2242.9499999999998</v>
      </c>
      <c r="L7" s="16" t="s">
        <v>31</v>
      </c>
      <c r="M7" s="1">
        <v>2135.9699999999998</v>
      </c>
      <c r="N7" s="1">
        <v>2769.37</v>
      </c>
      <c r="O7" s="1">
        <v>2659.56</v>
      </c>
      <c r="P7" s="1">
        <v>2364.4499999999998</v>
      </c>
      <c r="Q7" s="1">
        <v>2083.9899999999998</v>
      </c>
      <c r="R7" s="1">
        <v>2385.6</v>
      </c>
      <c r="S7" s="1">
        <v>1888.79</v>
      </c>
      <c r="T7" s="20">
        <v>1741.47</v>
      </c>
      <c r="U7" s="1">
        <f>AVERAGE(Tabel51820[[#This Row],[2015]:[2019]])</f>
        <v>2092.8599999999997</v>
      </c>
    </row>
    <row r="8" spans="1:21" x14ac:dyDescent="0.25">
      <c r="A8" s="16" t="s">
        <v>32</v>
      </c>
      <c r="B8" s="1">
        <v>13.97</v>
      </c>
      <c r="C8" s="1">
        <v>16</v>
      </c>
      <c r="D8" s="1">
        <v>14.01</v>
      </c>
      <c r="E8" s="1">
        <v>26.08</v>
      </c>
      <c r="F8" s="1">
        <v>22.89</v>
      </c>
      <c r="G8" s="1">
        <v>20.149999999999999</v>
      </c>
      <c r="H8" s="1">
        <v>19.11</v>
      </c>
      <c r="I8" s="20">
        <v>24.25</v>
      </c>
      <c r="J8" s="1">
        <f>AVERAGE(E8:I8)</f>
        <v>22.496000000000002</v>
      </c>
      <c r="L8" s="16" t="s">
        <v>32</v>
      </c>
      <c r="M8" s="1">
        <v>16.170000000000002</v>
      </c>
      <c r="N8" s="1">
        <v>17.510000000000002</v>
      </c>
      <c r="O8" s="1">
        <v>16.05</v>
      </c>
      <c r="P8" s="1">
        <v>29.06</v>
      </c>
      <c r="Q8" s="1">
        <v>31.32</v>
      </c>
      <c r="R8" s="1">
        <v>21.41</v>
      </c>
      <c r="S8" s="1">
        <v>21.37</v>
      </c>
      <c r="T8" s="20">
        <v>25.86</v>
      </c>
      <c r="U8" s="1">
        <f>AVERAGE(Tabel51820[[#This Row],[2015]:[2019]])</f>
        <v>25.803999999999995</v>
      </c>
    </row>
    <row r="9" spans="1:21" x14ac:dyDescent="0.25">
      <c r="A9" s="15" t="s">
        <v>33</v>
      </c>
      <c r="B9" s="6">
        <v>-1059.1099999999999</v>
      </c>
      <c r="C9" s="6">
        <v>-1026.32</v>
      </c>
      <c r="D9" s="6">
        <v>-1168.27</v>
      </c>
      <c r="E9" s="6">
        <v>-1189.75</v>
      </c>
      <c r="F9" s="6">
        <v>-1162.2</v>
      </c>
      <c r="G9" s="6">
        <v>-1127.17</v>
      </c>
      <c r="H9" s="6">
        <v>-1062.76</v>
      </c>
      <c r="I9" s="19">
        <v>-1112.82</v>
      </c>
      <c r="J9" s="6">
        <f t="shared" si="0"/>
        <v>-1130.94</v>
      </c>
      <c r="L9" s="15" t="s">
        <v>33</v>
      </c>
      <c r="M9" s="6">
        <v>-1004.99</v>
      </c>
      <c r="N9" s="6">
        <v>-1008.73</v>
      </c>
      <c r="O9" s="6">
        <v>-1075.67</v>
      </c>
      <c r="P9" s="6">
        <v>-1069.03</v>
      </c>
      <c r="Q9" s="6">
        <v>-1120.32</v>
      </c>
      <c r="R9" s="6">
        <v>-1097.22</v>
      </c>
      <c r="S9" s="6">
        <v>-1031.6300000000001</v>
      </c>
      <c r="T9" s="19">
        <v>-1053.3800000000001</v>
      </c>
      <c r="U9" s="6">
        <f>AVERAGE(Tabel51820[[#This Row],[2015]:[2019]])</f>
        <v>-1074.316</v>
      </c>
    </row>
    <row r="10" spans="1:21" x14ac:dyDescent="0.25">
      <c r="A10" s="16" t="s">
        <v>34</v>
      </c>
      <c r="B10" s="1">
        <v>-394.3</v>
      </c>
      <c r="C10" s="1">
        <v>-403.77</v>
      </c>
      <c r="D10" s="1">
        <v>-408.16</v>
      </c>
      <c r="E10" s="1">
        <v>-408.63</v>
      </c>
      <c r="F10" s="1">
        <v>-439.59</v>
      </c>
      <c r="G10" s="1">
        <v>-429.16</v>
      </c>
      <c r="H10" s="1">
        <v>-432.54</v>
      </c>
      <c r="I10" s="20">
        <v>-422.73</v>
      </c>
      <c r="J10" s="1">
        <f t="shared" si="0"/>
        <v>-426.53000000000003</v>
      </c>
      <c r="L10" s="16" t="s">
        <v>34</v>
      </c>
      <c r="M10" s="1">
        <v>-403.7</v>
      </c>
      <c r="N10" s="1">
        <v>-413.98</v>
      </c>
      <c r="O10" s="1">
        <v>-440.2</v>
      </c>
      <c r="P10" s="1">
        <v>-433.82</v>
      </c>
      <c r="Q10" s="1">
        <v>-443.33</v>
      </c>
      <c r="R10" s="1">
        <v>-435.29</v>
      </c>
      <c r="S10" s="1">
        <v>-441.58</v>
      </c>
      <c r="T10" s="20">
        <v>-449.08</v>
      </c>
      <c r="U10" s="1">
        <f>AVERAGE(Tabel51820[[#This Row],[2015]:[2019]])</f>
        <v>-440.62</v>
      </c>
    </row>
    <row r="11" spans="1:21" x14ac:dyDescent="0.25">
      <c r="A11" s="16" t="s">
        <v>35</v>
      </c>
      <c r="B11" s="1">
        <v>-87.17</v>
      </c>
      <c r="C11" s="1">
        <v>-79.510000000000005</v>
      </c>
      <c r="D11" s="1">
        <v>-69.66</v>
      </c>
      <c r="E11" s="1">
        <v>-85.32</v>
      </c>
      <c r="F11" s="1">
        <v>-65.180000000000007</v>
      </c>
      <c r="G11" s="1">
        <v>-88.31</v>
      </c>
      <c r="H11" s="1">
        <v>-110.68</v>
      </c>
      <c r="I11" s="20">
        <v>-72.69</v>
      </c>
      <c r="J11" s="1">
        <f t="shared" si="0"/>
        <v>-84.436000000000007</v>
      </c>
      <c r="L11" s="16" t="s">
        <v>35</v>
      </c>
      <c r="M11" s="1">
        <v>-86.31</v>
      </c>
      <c r="N11" s="1">
        <v>-80.53</v>
      </c>
      <c r="O11" s="1">
        <v>-65.09</v>
      </c>
      <c r="P11" s="1">
        <v>-75.78</v>
      </c>
      <c r="Q11" s="1">
        <v>-81.180000000000007</v>
      </c>
      <c r="R11" s="1">
        <v>-84.64</v>
      </c>
      <c r="S11" s="1">
        <v>-115.94</v>
      </c>
      <c r="T11" s="20">
        <v>-83.39</v>
      </c>
      <c r="U11" s="1">
        <f>AVERAGE(Tabel51820[[#This Row],[2015]:[2019]])</f>
        <v>-88.186000000000007</v>
      </c>
    </row>
    <row r="12" spans="1:21" x14ac:dyDescent="0.25">
      <c r="A12" s="16" t="s">
        <v>36</v>
      </c>
      <c r="B12" s="1">
        <v>-307.79000000000002</v>
      </c>
      <c r="C12" s="1">
        <v>-301.77999999999997</v>
      </c>
      <c r="D12" s="1">
        <v>-377.68</v>
      </c>
      <c r="E12" s="1">
        <v>-362.58</v>
      </c>
      <c r="F12" s="1">
        <v>-327.54000000000002</v>
      </c>
      <c r="G12" s="1">
        <v>-327.23</v>
      </c>
      <c r="H12" s="1">
        <v>-252.99</v>
      </c>
      <c r="I12" s="20">
        <v>-295.73</v>
      </c>
      <c r="J12" s="1">
        <f t="shared" si="0"/>
        <v>-313.21400000000006</v>
      </c>
      <c r="L12" s="16" t="s">
        <v>36</v>
      </c>
      <c r="M12" s="1">
        <v>-307.63</v>
      </c>
      <c r="N12" s="1">
        <v>-304.64</v>
      </c>
      <c r="O12" s="1">
        <v>-382.97</v>
      </c>
      <c r="P12" s="1">
        <v>-360.81</v>
      </c>
      <c r="Q12" s="1">
        <v>-363.86</v>
      </c>
      <c r="R12" s="1">
        <v>-318.19</v>
      </c>
      <c r="S12" s="1">
        <v>-250.89</v>
      </c>
      <c r="T12" s="20">
        <v>-287.7</v>
      </c>
      <c r="U12" s="1">
        <f>AVERAGE(Tabel51820[[#This Row],[2015]:[2019]])</f>
        <v>-316.29000000000002</v>
      </c>
    </row>
    <row r="13" spans="1:21" x14ac:dyDescent="0.25">
      <c r="A13" s="16" t="s">
        <v>37</v>
      </c>
      <c r="B13" s="1">
        <v>-48.56</v>
      </c>
      <c r="C13" s="1">
        <v>-49.72</v>
      </c>
      <c r="D13" s="1">
        <v>-47.27</v>
      </c>
      <c r="E13" s="1">
        <v>-41.72</v>
      </c>
      <c r="F13" s="1">
        <v>-44.17</v>
      </c>
      <c r="G13" s="1">
        <v>-40.340000000000003</v>
      </c>
      <c r="H13" s="1">
        <v>-41.64</v>
      </c>
      <c r="I13" s="20">
        <v>-44.61</v>
      </c>
      <c r="J13" s="1">
        <f t="shared" si="0"/>
        <v>-42.496000000000002</v>
      </c>
      <c r="L13" s="16" t="s">
        <v>37</v>
      </c>
      <c r="M13" s="1">
        <v>-48.67</v>
      </c>
      <c r="N13" s="1">
        <v>-49.16</v>
      </c>
      <c r="O13" s="1">
        <v>-43.5</v>
      </c>
      <c r="P13" s="1">
        <v>-39.479999999999997</v>
      </c>
      <c r="Q13" s="1">
        <v>-49.76</v>
      </c>
      <c r="R13" s="1">
        <v>-39.869999999999997</v>
      </c>
      <c r="S13" s="1">
        <v>-39.409999999999997</v>
      </c>
      <c r="T13" s="20">
        <v>-43.32</v>
      </c>
      <c r="U13" s="1">
        <f>AVERAGE(Tabel51820[[#This Row],[2015]:[2019]])</f>
        <v>-42.367999999999995</v>
      </c>
    </row>
    <row r="14" spans="1:21" x14ac:dyDescent="0.25">
      <c r="A14" s="16" t="s">
        <v>38</v>
      </c>
      <c r="B14" s="1">
        <v>-186.39</v>
      </c>
      <c r="C14" s="1">
        <v>-169.33</v>
      </c>
      <c r="D14" s="1">
        <v>-225.82</v>
      </c>
      <c r="E14" s="1">
        <v>-241.37</v>
      </c>
      <c r="F14" s="1">
        <v>-254.45</v>
      </c>
      <c r="G14" s="1">
        <v>-216</v>
      </c>
      <c r="H14" s="1">
        <v>-196.4</v>
      </c>
      <c r="I14" s="20">
        <v>-248.36</v>
      </c>
      <c r="J14" s="1">
        <f t="shared" si="0"/>
        <v>-231.31599999999997</v>
      </c>
      <c r="L14" s="16" t="s">
        <v>38</v>
      </c>
      <c r="M14" s="1">
        <v>-137.41</v>
      </c>
      <c r="N14" s="1">
        <v>-137.47</v>
      </c>
      <c r="O14" s="1">
        <v>-126.4</v>
      </c>
      <c r="P14" s="1">
        <v>-135.9</v>
      </c>
      <c r="Q14" s="1">
        <v>-143.32</v>
      </c>
      <c r="R14" s="1">
        <v>-195.57</v>
      </c>
      <c r="S14" s="1">
        <v>-165.82</v>
      </c>
      <c r="T14" s="20">
        <v>-179.52</v>
      </c>
      <c r="U14" s="1">
        <f>AVERAGE(Tabel51820[[#This Row],[2015]:[2019]])</f>
        <v>-164.02600000000001</v>
      </c>
    </row>
    <row r="15" spans="1:21" x14ac:dyDescent="0.25">
      <c r="A15" s="16" t="s">
        <v>39</v>
      </c>
      <c r="B15" s="1">
        <v>-0.03</v>
      </c>
      <c r="C15" s="1">
        <v>-0.23</v>
      </c>
      <c r="D15" s="1">
        <v>0</v>
      </c>
      <c r="E15" s="1">
        <v>-1.28</v>
      </c>
      <c r="F15" s="1">
        <v>0</v>
      </c>
      <c r="G15" s="1">
        <v>-0.05</v>
      </c>
      <c r="H15" s="1">
        <v>-0.05</v>
      </c>
      <c r="I15" s="20">
        <v>-0.79</v>
      </c>
      <c r="J15" s="1">
        <f t="shared" si="0"/>
        <v>-0.434</v>
      </c>
      <c r="L15" s="16" t="s">
        <v>39</v>
      </c>
      <c r="M15" s="1">
        <v>-0.03</v>
      </c>
      <c r="N15" s="1">
        <v>-0.25</v>
      </c>
      <c r="O15" s="1">
        <v>0</v>
      </c>
      <c r="P15" s="1">
        <v>-1.71</v>
      </c>
      <c r="Q15" s="1">
        <v>0</v>
      </c>
      <c r="R15" s="1">
        <v>-0.06</v>
      </c>
      <c r="S15" s="1">
        <v>-0.05</v>
      </c>
      <c r="T15" s="20">
        <v>-1.01</v>
      </c>
      <c r="U15" s="1">
        <f>AVERAGE(Tabel51820[[#This Row],[2015]:[2019]])</f>
        <v>-0.56600000000000006</v>
      </c>
    </row>
    <row r="16" spans="1:21" x14ac:dyDescent="0.25">
      <c r="A16" s="16" t="s">
        <v>40</v>
      </c>
      <c r="B16" s="1">
        <v>-34.869999999999997</v>
      </c>
      <c r="C16" s="1">
        <v>-21.98</v>
      </c>
      <c r="D16" s="1">
        <v>-39.68</v>
      </c>
      <c r="E16" s="1">
        <v>-48.85</v>
      </c>
      <c r="F16" s="1">
        <v>-31.26</v>
      </c>
      <c r="G16" s="1">
        <v>-26.07</v>
      </c>
      <c r="H16" s="1">
        <v>-28.47</v>
      </c>
      <c r="I16" s="20">
        <v>-27.92</v>
      </c>
      <c r="J16" s="1">
        <f t="shared" si="0"/>
        <v>-32.513999999999996</v>
      </c>
      <c r="L16" s="16" t="s">
        <v>40</v>
      </c>
      <c r="M16" s="1">
        <v>-21.25</v>
      </c>
      <c r="N16" s="1">
        <v>-22.7</v>
      </c>
      <c r="O16" s="1">
        <v>-17.510000000000002</v>
      </c>
      <c r="P16" s="1">
        <v>-21.53</v>
      </c>
      <c r="Q16" s="1">
        <v>-38.86</v>
      </c>
      <c r="R16" s="1">
        <v>-23.6</v>
      </c>
      <c r="S16" s="1">
        <v>-17.93</v>
      </c>
      <c r="T16" s="20">
        <v>-9.3699999999999992</v>
      </c>
      <c r="U16" s="1">
        <f>AVERAGE(Tabel51820[[#This Row],[2015]:[2019]])</f>
        <v>-22.258000000000003</v>
      </c>
    </row>
    <row r="17" spans="1:21" x14ac:dyDescent="0.25">
      <c r="A17" s="15" t="s">
        <v>41</v>
      </c>
      <c r="B17" s="6">
        <v>1170.58</v>
      </c>
      <c r="C17" s="6">
        <v>1790.29</v>
      </c>
      <c r="D17" s="6">
        <v>1530.05</v>
      </c>
      <c r="E17" s="6">
        <v>1385.31</v>
      </c>
      <c r="F17" s="6">
        <v>1092.1600000000001</v>
      </c>
      <c r="G17" s="6">
        <v>1302.46</v>
      </c>
      <c r="H17" s="6">
        <v>924.03</v>
      </c>
      <c r="I17" s="19">
        <v>968.57</v>
      </c>
      <c r="J17" s="6">
        <f t="shared" si="0"/>
        <v>1134.5059999999999</v>
      </c>
      <c r="L17" s="15" t="s">
        <v>41</v>
      </c>
      <c r="M17" s="6">
        <v>1147.1500000000001</v>
      </c>
      <c r="N17" s="6">
        <v>1778.15</v>
      </c>
      <c r="O17" s="6">
        <v>1599.95</v>
      </c>
      <c r="P17" s="6">
        <v>1324.48</v>
      </c>
      <c r="Q17" s="6">
        <v>994.99</v>
      </c>
      <c r="R17" s="6">
        <v>1309.8</v>
      </c>
      <c r="S17" s="6">
        <v>878.53</v>
      </c>
      <c r="T17" s="19">
        <v>713.95</v>
      </c>
      <c r="U17" s="6">
        <f>AVERAGE(Tabel51820[[#This Row],[2015]:[2019]])</f>
        <v>1044.3499999999999</v>
      </c>
    </row>
    <row r="18" spans="1:21" x14ac:dyDescent="0.25">
      <c r="A18" s="15" t="s">
        <v>42</v>
      </c>
      <c r="B18" s="6">
        <v>-578.21</v>
      </c>
      <c r="C18" s="6">
        <v>-681.75</v>
      </c>
      <c r="D18" s="6">
        <v>-652.78</v>
      </c>
      <c r="E18" s="6">
        <v>-651.55999999999995</v>
      </c>
      <c r="F18" s="6">
        <v>-831.97</v>
      </c>
      <c r="G18" s="6">
        <v>-688.22</v>
      </c>
      <c r="H18" s="6">
        <v>-687.15</v>
      </c>
      <c r="I18" s="19">
        <v>-603.23</v>
      </c>
      <c r="J18" s="6">
        <f t="shared" si="0"/>
        <v>-692.42600000000004</v>
      </c>
      <c r="L18" s="15" t="s">
        <v>42</v>
      </c>
      <c r="M18" s="6">
        <v>-606.62</v>
      </c>
      <c r="N18" s="6">
        <v>-679.3</v>
      </c>
      <c r="O18" s="6">
        <v>-674.21</v>
      </c>
      <c r="P18" s="6">
        <v>-670.77</v>
      </c>
      <c r="Q18" s="6">
        <v>-688.65</v>
      </c>
      <c r="R18" s="6">
        <v>-689.74</v>
      </c>
      <c r="S18" s="6">
        <v>-692.28</v>
      </c>
      <c r="T18" s="19">
        <v>-650.88</v>
      </c>
      <c r="U18" s="6">
        <f>AVERAGE(Tabel51820[[#This Row],[2015]:[2019]])</f>
        <v>-678.46399999999994</v>
      </c>
    </row>
    <row r="19" spans="1:21" x14ac:dyDescent="0.25">
      <c r="A19" s="16" t="s">
        <v>43</v>
      </c>
      <c r="B19" s="1">
        <v>-157.59</v>
      </c>
      <c r="C19" s="1">
        <v>-139.33000000000001</v>
      </c>
      <c r="D19" s="1">
        <v>-142.35</v>
      </c>
      <c r="E19" s="1">
        <v>-143.46</v>
      </c>
      <c r="F19" s="1">
        <v>-148.4</v>
      </c>
      <c r="G19" s="1">
        <v>-144.9</v>
      </c>
      <c r="H19" s="1">
        <v>-131.94</v>
      </c>
      <c r="I19" s="20">
        <v>-118.21</v>
      </c>
      <c r="J19" s="1">
        <f t="shared" si="0"/>
        <v>-137.38200000000001</v>
      </c>
      <c r="L19" s="16" t="s">
        <v>43</v>
      </c>
      <c r="M19" s="1">
        <v>-169.12</v>
      </c>
      <c r="N19" s="1">
        <v>-144</v>
      </c>
      <c r="O19" s="1">
        <v>-134.22</v>
      </c>
      <c r="P19" s="1">
        <v>-130.38</v>
      </c>
      <c r="Q19" s="1">
        <v>-144.88999999999999</v>
      </c>
      <c r="R19" s="1">
        <v>-144.66999999999999</v>
      </c>
      <c r="S19" s="1">
        <v>-132.32</v>
      </c>
      <c r="T19" s="20">
        <v>-130.56</v>
      </c>
      <c r="U19" s="1">
        <f>AVERAGE(Tabel51820[[#This Row],[2015]:[2019]])</f>
        <v>-136.56399999999999</v>
      </c>
    </row>
    <row r="20" spans="1:21" x14ac:dyDescent="0.25">
      <c r="A20" s="17" t="s">
        <v>44</v>
      </c>
      <c r="B20" s="7">
        <v>-15.4</v>
      </c>
      <c r="C20" s="7">
        <v>-13.26</v>
      </c>
      <c r="D20" s="7">
        <v>-14.98</v>
      </c>
      <c r="E20" s="7">
        <v>-15.84</v>
      </c>
      <c r="F20" s="7">
        <v>-25.72</v>
      </c>
      <c r="G20" s="7">
        <v>-29.97</v>
      </c>
      <c r="H20" s="7">
        <v>-23.67</v>
      </c>
      <c r="I20" s="21">
        <v>-15.31</v>
      </c>
      <c r="J20" s="7">
        <f t="shared" si="0"/>
        <v>-22.102</v>
      </c>
      <c r="L20" s="17" t="s">
        <v>44</v>
      </c>
      <c r="M20" s="7">
        <v>-15.9</v>
      </c>
      <c r="N20" s="7">
        <v>-13.68</v>
      </c>
      <c r="O20" s="7">
        <v>-17.28</v>
      </c>
      <c r="P20" s="7">
        <v>-18.5</v>
      </c>
      <c r="Q20" s="7">
        <v>-31.86</v>
      </c>
      <c r="R20" s="7">
        <v>-31.49</v>
      </c>
      <c r="S20" s="7">
        <v>-25.22</v>
      </c>
      <c r="T20" s="21">
        <v>-18.850000000000001</v>
      </c>
      <c r="U20" s="7">
        <f>AVERAGE(Tabel51820[[#This Row],[2015]:[2019]])</f>
        <v>-25.183999999999997</v>
      </c>
    </row>
    <row r="21" spans="1:21" x14ac:dyDescent="0.25">
      <c r="A21" s="17" t="s">
        <v>45</v>
      </c>
      <c r="B21" s="7">
        <v>-128.97</v>
      </c>
      <c r="C21" s="7">
        <v>-113.65</v>
      </c>
      <c r="D21" s="7">
        <v>-114.72</v>
      </c>
      <c r="E21" s="7">
        <v>-115.51</v>
      </c>
      <c r="F21" s="7">
        <v>-108.08</v>
      </c>
      <c r="G21" s="7">
        <v>-91.95</v>
      </c>
      <c r="H21" s="7">
        <v>-80.81</v>
      </c>
      <c r="I21" s="21">
        <v>-79.92</v>
      </c>
      <c r="J21" s="7">
        <f t="shared" si="0"/>
        <v>-95.254000000000005</v>
      </c>
      <c r="L21" s="17" t="s">
        <v>45</v>
      </c>
      <c r="M21" s="7">
        <v>-139.47</v>
      </c>
      <c r="N21" s="7">
        <v>-117.43</v>
      </c>
      <c r="O21" s="7">
        <v>-103.4</v>
      </c>
      <c r="P21" s="7">
        <v>-98.38</v>
      </c>
      <c r="Q21" s="7">
        <v>-94.82</v>
      </c>
      <c r="R21" s="7">
        <v>-88.89</v>
      </c>
      <c r="S21" s="7">
        <v>-77.33</v>
      </c>
      <c r="T21" s="21">
        <v>-84.56</v>
      </c>
      <c r="U21" s="7">
        <f>AVERAGE(Tabel51820[[#This Row],[2015]:[2019]])</f>
        <v>-88.795999999999992</v>
      </c>
    </row>
    <row r="22" spans="1:21" x14ac:dyDescent="0.25">
      <c r="A22" s="17" t="s">
        <v>46</v>
      </c>
      <c r="B22" s="7">
        <v>-13.22</v>
      </c>
      <c r="C22" s="7">
        <v>-12.42</v>
      </c>
      <c r="D22" s="7">
        <v>-12.66</v>
      </c>
      <c r="E22" s="7">
        <v>-12.12</v>
      </c>
      <c r="F22" s="7">
        <v>-14.6</v>
      </c>
      <c r="G22" s="7">
        <v>-22.97</v>
      </c>
      <c r="H22" s="7">
        <v>-27.46</v>
      </c>
      <c r="I22" s="21">
        <v>-22.97</v>
      </c>
      <c r="J22" s="7">
        <f t="shared" si="0"/>
        <v>-20.024000000000001</v>
      </c>
      <c r="L22" s="17" t="s">
        <v>46</v>
      </c>
      <c r="M22" s="7">
        <v>-13.76</v>
      </c>
      <c r="N22" s="7">
        <v>-12.89</v>
      </c>
      <c r="O22" s="7">
        <v>-13.55</v>
      </c>
      <c r="P22" s="7">
        <v>-13.5</v>
      </c>
      <c r="Q22" s="7">
        <v>-18.22</v>
      </c>
      <c r="R22" s="7">
        <v>-24.3</v>
      </c>
      <c r="S22" s="7">
        <v>-29.77</v>
      </c>
      <c r="T22" s="21">
        <v>-27.15</v>
      </c>
      <c r="U22" s="7">
        <f>AVERAGE(Tabel51820[[#This Row],[2015]:[2019]])</f>
        <v>-22.588000000000001</v>
      </c>
    </row>
    <row r="23" spans="1:21" x14ac:dyDescent="0.25">
      <c r="A23" s="16" t="s">
        <v>47</v>
      </c>
      <c r="B23" s="1">
        <v>-53.17</v>
      </c>
      <c r="C23" s="1">
        <v>-47.38</v>
      </c>
      <c r="D23" s="1">
        <v>-51.43</v>
      </c>
      <c r="E23" s="1">
        <v>-50.21</v>
      </c>
      <c r="F23" s="1">
        <v>-61.38</v>
      </c>
      <c r="G23" s="1">
        <v>-56.29</v>
      </c>
      <c r="H23" s="1">
        <v>-53.39</v>
      </c>
      <c r="I23" s="20">
        <v>-50.85</v>
      </c>
      <c r="J23" s="1">
        <f t="shared" si="0"/>
        <v>-54.423999999999999</v>
      </c>
      <c r="L23" s="16" t="s">
        <v>47</v>
      </c>
      <c r="M23" s="1">
        <v>-54.7</v>
      </c>
      <c r="N23" s="1">
        <v>-47.95</v>
      </c>
      <c r="O23" s="1">
        <v>-49.24</v>
      </c>
      <c r="P23" s="1">
        <v>-48.89</v>
      </c>
      <c r="Q23" s="1">
        <v>-63.12</v>
      </c>
      <c r="R23" s="1">
        <v>-55.95</v>
      </c>
      <c r="S23" s="1">
        <v>-53.64</v>
      </c>
      <c r="T23" s="20">
        <v>-54.15</v>
      </c>
      <c r="U23" s="1">
        <f>AVERAGE(Tabel51820[[#This Row],[2015]:[2019]])</f>
        <v>-55.149999999999991</v>
      </c>
    </row>
    <row r="24" spans="1:21" x14ac:dyDescent="0.25">
      <c r="A24" s="17" t="s">
        <v>44</v>
      </c>
      <c r="B24" s="7">
        <v>-7.68</v>
      </c>
      <c r="C24" s="7">
        <v>-5.44</v>
      </c>
      <c r="D24" s="7">
        <v>-6.66</v>
      </c>
      <c r="E24" s="7">
        <v>-7.62</v>
      </c>
      <c r="F24" s="7">
        <v>-11.93</v>
      </c>
      <c r="G24" s="7">
        <v>-13.08</v>
      </c>
      <c r="H24" s="7">
        <v>-8.94</v>
      </c>
      <c r="I24" s="21">
        <v>-7.64</v>
      </c>
      <c r="J24" s="7">
        <f t="shared" si="0"/>
        <v>-9.8420000000000005</v>
      </c>
      <c r="L24" s="17" t="s">
        <v>44</v>
      </c>
      <c r="M24" s="7">
        <v>-8.06</v>
      </c>
      <c r="N24" s="7">
        <v>-5.62</v>
      </c>
      <c r="O24" s="7">
        <v>-7.64</v>
      </c>
      <c r="P24" s="7">
        <v>-9.01</v>
      </c>
      <c r="Q24" s="7">
        <v>-15.28</v>
      </c>
      <c r="R24" s="7">
        <v>-13.73</v>
      </c>
      <c r="S24" s="7">
        <v>-9.32</v>
      </c>
      <c r="T24" s="21">
        <v>-9.4700000000000006</v>
      </c>
      <c r="U24" s="7">
        <f>AVERAGE(Tabel51820[[#This Row],[2015]:[2019]])</f>
        <v>-11.361999999999998</v>
      </c>
    </row>
    <row r="25" spans="1:21" x14ac:dyDescent="0.25">
      <c r="A25" s="17" t="s">
        <v>45</v>
      </c>
      <c r="B25" s="7">
        <v>-21.83</v>
      </c>
      <c r="C25" s="7">
        <v>-19.260000000000002</v>
      </c>
      <c r="D25" s="7">
        <v>-19.8</v>
      </c>
      <c r="E25" s="7">
        <v>-15.79</v>
      </c>
      <c r="F25" s="7">
        <v>-23.54</v>
      </c>
      <c r="G25" s="7">
        <v>-17.03</v>
      </c>
      <c r="H25" s="7">
        <v>-15.61</v>
      </c>
      <c r="I25" s="21">
        <v>-15.63</v>
      </c>
      <c r="J25" s="7">
        <f t="shared" si="0"/>
        <v>-17.52</v>
      </c>
      <c r="L25" s="17" t="s">
        <v>45</v>
      </c>
      <c r="M25" s="7">
        <v>-23.82</v>
      </c>
      <c r="N25" s="7">
        <v>-19.899999999999999</v>
      </c>
      <c r="O25" s="7">
        <v>-17.5</v>
      </c>
      <c r="P25" s="7">
        <v>-14.18</v>
      </c>
      <c r="Q25" s="7">
        <v>-20.57</v>
      </c>
      <c r="R25" s="7">
        <v>-16.03</v>
      </c>
      <c r="S25" s="7">
        <v>-14.99</v>
      </c>
      <c r="T25" s="21">
        <v>-15.7</v>
      </c>
      <c r="U25" s="7">
        <f>AVERAGE(Tabel51820[[#This Row],[2015]:[2019]])</f>
        <v>-16.294</v>
      </c>
    </row>
    <row r="26" spans="1:21" x14ac:dyDescent="0.25">
      <c r="A26" s="17" t="s">
        <v>48</v>
      </c>
      <c r="B26" s="7">
        <v>-19.07</v>
      </c>
      <c r="C26" s="7">
        <v>-18.41</v>
      </c>
      <c r="D26" s="7">
        <v>-20.88</v>
      </c>
      <c r="E26" s="7">
        <v>-22.36</v>
      </c>
      <c r="F26" s="7">
        <v>-20.7</v>
      </c>
      <c r="G26" s="7">
        <v>-18.829999999999998</v>
      </c>
      <c r="H26" s="7">
        <v>-18.78</v>
      </c>
      <c r="I26" s="21">
        <v>-19.21</v>
      </c>
      <c r="J26" s="7">
        <f t="shared" si="0"/>
        <v>-19.975999999999999</v>
      </c>
      <c r="L26" s="17" t="s">
        <v>48</v>
      </c>
      <c r="M26" s="7">
        <v>-17.940000000000001</v>
      </c>
      <c r="N26" s="7">
        <v>-17.920000000000002</v>
      </c>
      <c r="O26" s="7">
        <v>-19.600000000000001</v>
      </c>
      <c r="P26" s="7">
        <v>-20.73</v>
      </c>
      <c r="Q26" s="7">
        <v>-20.65</v>
      </c>
      <c r="R26" s="7">
        <v>-18.43</v>
      </c>
      <c r="S26" s="7">
        <v>-18.510000000000002</v>
      </c>
      <c r="T26" s="21">
        <v>-18.920000000000002</v>
      </c>
      <c r="U26" s="7">
        <f>AVERAGE(Tabel51820[[#This Row],[2015]:[2019]])</f>
        <v>-19.448</v>
      </c>
    </row>
    <row r="27" spans="1:21" x14ac:dyDescent="0.25">
      <c r="A27" s="17" t="s">
        <v>46</v>
      </c>
      <c r="B27" s="7">
        <v>-4.59</v>
      </c>
      <c r="C27" s="7">
        <v>-4.28</v>
      </c>
      <c r="D27" s="7">
        <v>-4.08</v>
      </c>
      <c r="E27" s="7">
        <v>-4.4400000000000004</v>
      </c>
      <c r="F27" s="7">
        <v>-5.21</v>
      </c>
      <c r="G27" s="7">
        <v>-7.35</v>
      </c>
      <c r="H27" s="7">
        <v>-10.06</v>
      </c>
      <c r="I27" s="21">
        <v>-8.36</v>
      </c>
      <c r="J27" s="7">
        <f t="shared" si="0"/>
        <v>-7.0840000000000005</v>
      </c>
      <c r="L27" s="17" t="s">
        <v>46</v>
      </c>
      <c r="M27" s="7">
        <v>-4.87</v>
      </c>
      <c r="N27" s="7">
        <v>-4.5</v>
      </c>
      <c r="O27" s="7">
        <v>-4.51</v>
      </c>
      <c r="P27" s="7">
        <v>-4.97</v>
      </c>
      <c r="Q27" s="7">
        <v>-6.61</v>
      </c>
      <c r="R27" s="7">
        <v>-7.75</v>
      </c>
      <c r="S27" s="7">
        <v>-10.81</v>
      </c>
      <c r="T27" s="21">
        <v>-10.07</v>
      </c>
      <c r="U27" s="7">
        <f>AVERAGE(Tabel51820[[#This Row],[2015]:[2019]])</f>
        <v>-8.0419999999999998</v>
      </c>
    </row>
    <row r="28" spans="1:21" x14ac:dyDescent="0.25">
      <c r="A28" s="16" t="s">
        <v>49</v>
      </c>
      <c r="B28" s="1">
        <v>-25.87</v>
      </c>
      <c r="C28" s="1">
        <v>-31.01</v>
      </c>
      <c r="D28" s="1">
        <v>-27.79</v>
      </c>
      <c r="E28" s="1">
        <v>-30.77</v>
      </c>
      <c r="F28" s="1">
        <v>-29.22</v>
      </c>
      <c r="G28" s="1">
        <v>-36.29</v>
      </c>
      <c r="H28" s="1">
        <v>-43.72</v>
      </c>
      <c r="I28" s="20">
        <v>-38.44</v>
      </c>
      <c r="J28" s="1">
        <f t="shared" si="0"/>
        <v>-35.688000000000002</v>
      </c>
      <c r="L28" s="16" t="s">
        <v>49</v>
      </c>
      <c r="M28" s="1">
        <v>-26.21</v>
      </c>
      <c r="N28" s="1">
        <v>-31.48</v>
      </c>
      <c r="O28" s="1">
        <v>-30.81</v>
      </c>
      <c r="P28" s="1">
        <v>-30.2</v>
      </c>
      <c r="Q28" s="1">
        <v>-33.76</v>
      </c>
      <c r="R28" s="1">
        <v>-35.93</v>
      </c>
      <c r="S28" s="1">
        <v>-41.47</v>
      </c>
      <c r="T28" s="20">
        <v>-38.869999999999997</v>
      </c>
      <c r="U28" s="1">
        <f>AVERAGE(Tabel51820[[#This Row],[2015]:[2019]])</f>
        <v>-36.045999999999999</v>
      </c>
    </row>
    <row r="29" spans="1:21" x14ac:dyDescent="0.25">
      <c r="A29" s="16" t="s">
        <v>50</v>
      </c>
      <c r="B29" s="1">
        <v>-38.630000000000003</v>
      </c>
      <c r="C29" s="1">
        <v>-42.91</v>
      </c>
      <c r="D29" s="1">
        <v>-42.37</v>
      </c>
      <c r="E29" s="1">
        <v>-49.29</v>
      </c>
      <c r="F29" s="1">
        <v>-57.57</v>
      </c>
      <c r="G29" s="1">
        <v>-56.53</v>
      </c>
      <c r="H29" s="1">
        <v>-46.19</v>
      </c>
      <c r="I29" s="20">
        <v>-62.75</v>
      </c>
      <c r="J29" s="1">
        <f t="shared" si="0"/>
        <v>-54.465999999999994</v>
      </c>
      <c r="L29" s="16" t="s">
        <v>50</v>
      </c>
      <c r="M29" s="1">
        <v>-41.85</v>
      </c>
      <c r="N29" s="1">
        <v>-42.29</v>
      </c>
      <c r="O29" s="1">
        <v>-39.19</v>
      </c>
      <c r="P29" s="1">
        <v>-52.84</v>
      </c>
      <c r="Q29" s="1">
        <v>-59.54</v>
      </c>
      <c r="R29" s="1">
        <v>-58.27</v>
      </c>
      <c r="S29" s="1">
        <v>-46.08</v>
      </c>
      <c r="T29" s="20">
        <v>-62.44</v>
      </c>
      <c r="U29" s="1">
        <f>AVERAGE(Tabel51820[[#This Row],[2015]:[2019]])</f>
        <v>-55.834000000000003</v>
      </c>
    </row>
    <row r="30" spans="1:21" x14ac:dyDescent="0.25">
      <c r="A30" s="16" t="s">
        <v>51</v>
      </c>
      <c r="B30" s="1">
        <v>-281.97000000000003</v>
      </c>
      <c r="C30" s="1">
        <v>-400.57</v>
      </c>
      <c r="D30" s="1">
        <v>-344.82</v>
      </c>
      <c r="E30" s="1">
        <v>-336.79</v>
      </c>
      <c r="F30" s="1">
        <v>-508.04</v>
      </c>
      <c r="G30" s="1">
        <v>-362.1</v>
      </c>
      <c r="H30" s="1">
        <v>-364.44</v>
      </c>
      <c r="I30" s="20">
        <v>-293.01</v>
      </c>
      <c r="J30" s="1">
        <f t="shared" si="0"/>
        <v>-372.87600000000003</v>
      </c>
      <c r="L30" s="16" t="s">
        <v>51</v>
      </c>
      <c r="M30" s="1">
        <v>-291.98</v>
      </c>
      <c r="N30" s="1">
        <v>-392.11</v>
      </c>
      <c r="O30" s="1">
        <v>-396.04</v>
      </c>
      <c r="P30" s="1">
        <v>-385.48</v>
      </c>
      <c r="Q30" s="1">
        <v>-360.39</v>
      </c>
      <c r="R30" s="1">
        <v>-368.93</v>
      </c>
      <c r="S30" s="1">
        <v>-388.3</v>
      </c>
      <c r="T30" s="20">
        <v>-336.92</v>
      </c>
      <c r="U30" s="1">
        <f>AVERAGE(Tabel51820[[#This Row],[2015]:[2019]])</f>
        <v>-368.00400000000002</v>
      </c>
    </row>
    <row r="31" spans="1:21" x14ac:dyDescent="0.25">
      <c r="A31" s="17" t="s">
        <v>52</v>
      </c>
      <c r="B31" s="7">
        <v>-222.74</v>
      </c>
      <c r="C31" s="7">
        <v>-186.69</v>
      </c>
      <c r="D31" s="7">
        <v>-178.49</v>
      </c>
      <c r="E31" s="7">
        <v>-195.68</v>
      </c>
      <c r="F31" s="7">
        <v>-176.43</v>
      </c>
      <c r="G31" s="7">
        <v>-194.48</v>
      </c>
      <c r="H31" s="7">
        <v>-246.2</v>
      </c>
      <c r="I31" s="21">
        <v>-207.32</v>
      </c>
      <c r="J31" s="7">
        <f t="shared" si="0"/>
        <v>-204.02199999999999</v>
      </c>
      <c r="L31" s="17" t="s">
        <v>52</v>
      </c>
      <c r="M31" s="7">
        <v>-223.41</v>
      </c>
      <c r="N31" s="7">
        <v>-189.21</v>
      </c>
      <c r="O31" s="7">
        <v>-182.19</v>
      </c>
      <c r="P31" s="7">
        <v>-197.39</v>
      </c>
      <c r="Q31" s="7">
        <v>-227.92</v>
      </c>
      <c r="R31" s="7">
        <v>-190.84</v>
      </c>
      <c r="S31" s="7">
        <v>-256.02999999999997</v>
      </c>
      <c r="T31" s="21">
        <v>-226.67</v>
      </c>
      <c r="U31" s="7">
        <f>AVERAGE(Tabel51820[[#This Row],[2015]:[2019]])</f>
        <v>-219.76999999999998</v>
      </c>
    </row>
    <row r="32" spans="1:21" x14ac:dyDescent="0.25">
      <c r="A32" s="17" t="s">
        <v>53</v>
      </c>
      <c r="B32" s="7">
        <v>-59.22</v>
      </c>
      <c r="C32" s="7">
        <v>-213.88</v>
      </c>
      <c r="D32" s="7">
        <v>-166.33</v>
      </c>
      <c r="E32" s="7">
        <v>-141.11000000000001</v>
      </c>
      <c r="F32" s="7">
        <v>-331.61</v>
      </c>
      <c r="G32" s="7">
        <v>-167.62</v>
      </c>
      <c r="H32" s="7">
        <v>-118.24</v>
      </c>
      <c r="I32" s="21">
        <v>-85.69</v>
      </c>
      <c r="J32" s="7">
        <f t="shared" si="0"/>
        <v>-168.85399999999998</v>
      </c>
      <c r="L32" s="17" t="s">
        <v>53</v>
      </c>
      <c r="M32" s="7">
        <v>-68.58</v>
      </c>
      <c r="N32" s="7">
        <v>-202.9</v>
      </c>
      <c r="O32" s="7">
        <v>-213.86</v>
      </c>
      <c r="P32" s="7">
        <v>-188.09</v>
      </c>
      <c r="Q32" s="7">
        <v>-132.47</v>
      </c>
      <c r="R32" s="7">
        <v>-178.09</v>
      </c>
      <c r="S32" s="7">
        <v>-132.27000000000001</v>
      </c>
      <c r="T32" s="21">
        <v>-110.24</v>
      </c>
      <c r="U32" s="7">
        <f>AVERAGE(Tabel51820[[#This Row],[2015]:[2019]])</f>
        <v>-148.232</v>
      </c>
    </row>
    <row r="33" spans="1:21" x14ac:dyDescent="0.25">
      <c r="A33" s="16" t="s">
        <v>54</v>
      </c>
      <c r="B33" s="1">
        <v>-20.98</v>
      </c>
      <c r="C33" s="1">
        <v>-20.54</v>
      </c>
      <c r="D33" s="1">
        <v>-44.03</v>
      </c>
      <c r="E33" s="1">
        <v>-41.03</v>
      </c>
      <c r="F33" s="1">
        <v>-27.36</v>
      </c>
      <c r="G33" s="1">
        <v>-32.11</v>
      </c>
      <c r="H33" s="1">
        <v>-47.47</v>
      </c>
      <c r="I33" s="20">
        <v>-39.979999999999997</v>
      </c>
      <c r="J33" s="1">
        <f t="shared" si="0"/>
        <v>-37.589999999999996</v>
      </c>
      <c r="L33" s="16" t="s">
        <v>54</v>
      </c>
      <c r="M33" s="1">
        <v>-22.76</v>
      </c>
      <c r="N33" s="1">
        <v>-21.47</v>
      </c>
      <c r="O33" s="1">
        <v>-24.7</v>
      </c>
      <c r="P33" s="1">
        <v>-22.97</v>
      </c>
      <c r="Q33" s="1">
        <v>-26.95</v>
      </c>
      <c r="R33" s="1">
        <v>-25.99</v>
      </c>
      <c r="S33" s="1">
        <v>-30.47</v>
      </c>
      <c r="T33" s="20">
        <v>-27.95</v>
      </c>
      <c r="U33" s="1">
        <f>AVERAGE(Tabel51820[[#This Row],[2015]:[2019]])</f>
        <v>-26.865999999999996</v>
      </c>
    </row>
    <row r="34" spans="1:21" x14ac:dyDescent="0.25">
      <c r="A34" s="15" t="s">
        <v>55</v>
      </c>
      <c r="B34" s="6">
        <v>592.37</v>
      </c>
      <c r="C34" s="6">
        <v>1108.55</v>
      </c>
      <c r="D34" s="6">
        <v>877.26</v>
      </c>
      <c r="E34" s="6">
        <v>733.75</v>
      </c>
      <c r="F34" s="6">
        <v>260.18</v>
      </c>
      <c r="G34" s="6">
        <v>614.24</v>
      </c>
      <c r="H34" s="6">
        <v>236.88</v>
      </c>
      <c r="I34" s="19">
        <v>365.34</v>
      </c>
      <c r="J34" s="6">
        <f t="shared" si="0"/>
        <v>442.07800000000009</v>
      </c>
      <c r="L34" s="15" t="s">
        <v>55</v>
      </c>
      <c r="M34" s="6">
        <v>540.53</v>
      </c>
      <c r="N34" s="6">
        <v>1098.8499999999999</v>
      </c>
      <c r="O34" s="6">
        <v>925.74</v>
      </c>
      <c r="P34" s="6">
        <v>653.71</v>
      </c>
      <c r="Q34" s="6">
        <v>306.33999999999997</v>
      </c>
      <c r="R34" s="6">
        <v>620.05999999999995</v>
      </c>
      <c r="S34" s="6">
        <v>186.26</v>
      </c>
      <c r="T34" s="19">
        <v>63.07</v>
      </c>
      <c r="U34" s="6">
        <f>AVERAGE(Tabel51820[[#This Row],[2015]:[2019]])</f>
        <v>365.88799999999998</v>
      </c>
    </row>
    <row r="35" spans="1:21" x14ac:dyDescent="0.25">
      <c r="A35" s="15" t="s">
        <v>56</v>
      </c>
      <c r="B35" s="6">
        <v>-279.33</v>
      </c>
      <c r="C35" s="6">
        <v>-244.23</v>
      </c>
      <c r="D35" s="6">
        <v>-214.52</v>
      </c>
      <c r="E35" s="6">
        <v>-250.34</v>
      </c>
      <c r="F35" s="6">
        <v>-209.66</v>
      </c>
      <c r="G35" s="6">
        <v>-239.35</v>
      </c>
      <c r="H35" s="6">
        <v>-234.57</v>
      </c>
      <c r="I35" s="19">
        <v>-217.13</v>
      </c>
      <c r="J35" s="6">
        <f t="shared" si="0"/>
        <v>-230.21000000000004</v>
      </c>
      <c r="L35" s="15" t="s">
        <v>56</v>
      </c>
      <c r="M35" s="6">
        <v>-264.06</v>
      </c>
      <c r="N35" s="6">
        <v>-237.72</v>
      </c>
      <c r="O35" s="6">
        <v>-235.51</v>
      </c>
      <c r="P35" s="6">
        <v>-255.27</v>
      </c>
      <c r="Q35" s="6">
        <v>-258.95999999999998</v>
      </c>
      <c r="R35" s="6">
        <v>-242.51</v>
      </c>
      <c r="S35" s="6">
        <v>-238.48</v>
      </c>
      <c r="T35" s="19">
        <v>-246.65</v>
      </c>
      <c r="U35" s="6">
        <f>AVERAGE(Tabel51820[[#This Row],[2015]:[2019]])</f>
        <v>-248.37400000000002</v>
      </c>
    </row>
    <row r="36" spans="1:21" x14ac:dyDescent="0.25">
      <c r="A36" s="25" t="s">
        <v>57</v>
      </c>
      <c r="B36" s="26">
        <v>313.04000000000002</v>
      </c>
      <c r="C36" s="26">
        <v>864.32</v>
      </c>
      <c r="D36" s="26">
        <v>662.75</v>
      </c>
      <c r="E36" s="26">
        <v>483.41</v>
      </c>
      <c r="F36" s="26">
        <v>50.52</v>
      </c>
      <c r="G36" s="26">
        <v>374.89</v>
      </c>
      <c r="H36" s="26">
        <v>2.31</v>
      </c>
      <c r="I36" s="27">
        <v>148.19999999999999</v>
      </c>
      <c r="J36" s="26">
        <f t="shared" si="0"/>
        <v>211.86599999999999</v>
      </c>
      <c r="L36" s="25" t="s">
        <v>57</v>
      </c>
      <c r="M36" s="26">
        <v>276.47000000000003</v>
      </c>
      <c r="N36" s="26">
        <v>861.13</v>
      </c>
      <c r="O36" s="26">
        <v>690.22</v>
      </c>
      <c r="P36" s="26">
        <v>398.44</v>
      </c>
      <c r="Q36" s="26">
        <v>47.38</v>
      </c>
      <c r="R36" s="26">
        <v>377.56</v>
      </c>
      <c r="S36" s="26">
        <v>-52.22</v>
      </c>
      <c r="T36" s="27">
        <v>-183.58</v>
      </c>
      <c r="U36" s="26">
        <f>AVERAGE(Tabel51820[[#This Row],[2015]:[2019]])</f>
        <v>117.51599999999999</v>
      </c>
    </row>
    <row r="38" spans="1:21" x14ac:dyDescent="0.25">
      <c r="A38" s="63" t="s">
        <v>6</v>
      </c>
      <c r="B38" s="64"/>
      <c r="C38" s="64"/>
      <c r="D38" s="64"/>
      <c r="E38" s="64"/>
      <c r="F38" s="64"/>
      <c r="G38" s="64"/>
      <c r="H38" s="64"/>
      <c r="I38" s="64"/>
      <c r="J38" s="64"/>
      <c r="L38" s="63" t="s">
        <v>72</v>
      </c>
      <c r="M38" s="64"/>
      <c r="N38" s="64"/>
      <c r="O38" s="64"/>
      <c r="P38" s="64"/>
      <c r="Q38" s="64"/>
      <c r="R38" s="64"/>
      <c r="S38" s="64"/>
      <c r="T38" s="64"/>
      <c r="U38" s="64"/>
    </row>
    <row r="39" spans="1:21" x14ac:dyDescent="0.25">
      <c r="A39" s="28" t="s">
        <v>58</v>
      </c>
      <c r="B39" s="23" t="s">
        <v>59</v>
      </c>
      <c r="C39" s="23" t="s">
        <v>19</v>
      </c>
      <c r="D39" s="23" t="s">
        <v>20</v>
      </c>
      <c r="E39" s="23" t="s">
        <v>21</v>
      </c>
      <c r="F39" s="23" t="s">
        <v>22</v>
      </c>
      <c r="G39" s="23" t="s">
        <v>23</v>
      </c>
      <c r="H39" s="23" t="s">
        <v>24</v>
      </c>
      <c r="I39" s="24" t="s">
        <v>25</v>
      </c>
      <c r="J39" s="23" t="s">
        <v>26</v>
      </c>
      <c r="L39" s="28" t="s">
        <v>58</v>
      </c>
      <c r="M39" s="23" t="s">
        <v>59</v>
      </c>
      <c r="N39" s="23" t="s">
        <v>19</v>
      </c>
      <c r="O39" s="23" t="s">
        <v>20</v>
      </c>
      <c r="P39" s="23" t="s">
        <v>21</v>
      </c>
      <c r="Q39" s="23" t="s">
        <v>22</v>
      </c>
      <c r="R39" s="23" t="s">
        <v>23</v>
      </c>
      <c r="S39" s="23" t="s">
        <v>24</v>
      </c>
      <c r="T39" s="24" t="s">
        <v>25</v>
      </c>
      <c r="U39" s="23" t="s">
        <v>26</v>
      </c>
    </row>
    <row r="40" spans="1:21" x14ac:dyDescent="0.25">
      <c r="A40" s="16" t="s">
        <v>60</v>
      </c>
      <c r="B40" s="1" t="s">
        <v>61</v>
      </c>
      <c r="C40" s="2">
        <v>6.49</v>
      </c>
      <c r="D40" s="2">
        <v>6.84</v>
      </c>
      <c r="E40" s="2">
        <v>8.6999999999999993</v>
      </c>
      <c r="F40" s="2">
        <v>7.91</v>
      </c>
      <c r="G40" s="2">
        <v>7.75</v>
      </c>
      <c r="H40" s="2">
        <v>6.8</v>
      </c>
      <c r="I40" s="20">
        <v>6.62</v>
      </c>
      <c r="J40" s="53">
        <v>6.78</v>
      </c>
      <c r="L40" s="16" t="s">
        <v>60</v>
      </c>
      <c r="M40" s="1" t="s">
        <v>61</v>
      </c>
      <c r="N40" s="2">
        <v>6.54</v>
      </c>
      <c r="O40" s="2">
        <v>7.14</v>
      </c>
      <c r="P40" s="2">
        <v>8.25</v>
      </c>
      <c r="Q40" s="2">
        <v>7.79</v>
      </c>
      <c r="R40" s="2">
        <v>6.79</v>
      </c>
      <c r="S40" s="2">
        <v>7.16</v>
      </c>
      <c r="T40" s="20">
        <v>7.1</v>
      </c>
      <c r="U40" s="53">
        <v>6.06</v>
      </c>
    </row>
    <row r="41" spans="1:21" x14ac:dyDescent="0.25">
      <c r="A41" s="16" t="s">
        <v>62</v>
      </c>
      <c r="B41" s="1" t="s">
        <v>63</v>
      </c>
      <c r="C41" s="1">
        <v>11755.39</v>
      </c>
      <c r="D41" s="1">
        <v>14753.85</v>
      </c>
      <c r="E41" s="1">
        <v>14037.59</v>
      </c>
      <c r="F41" s="1">
        <v>13680.16</v>
      </c>
      <c r="G41" s="1">
        <v>13121.37</v>
      </c>
      <c r="H41" s="1">
        <v>14347.5</v>
      </c>
      <c r="I41" s="20">
        <v>11466.41</v>
      </c>
      <c r="J41" s="1">
        <v>10844.99</v>
      </c>
      <c r="L41" s="16" t="s">
        <v>62</v>
      </c>
      <c r="M41" s="1" t="s">
        <v>63</v>
      </c>
      <c r="N41" s="1">
        <v>11500.05</v>
      </c>
      <c r="O41" s="1">
        <v>14767.24</v>
      </c>
      <c r="P41" s="1">
        <v>14658.77</v>
      </c>
      <c r="Q41" s="1">
        <v>13636.34</v>
      </c>
      <c r="R41" s="1">
        <v>12412.64</v>
      </c>
      <c r="S41" s="1">
        <v>14443.02</v>
      </c>
      <c r="T41" s="20">
        <v>11332.64</v>
      </c>
      <c r="U41" s="1">
        <v>9759.5499999999993</v>
      </c>
    </row>
    <row r="42" spans="1:21" x14ac:dyDescent="0.25">
      <c r="A42" s="29" t="s">
        <v>70</v>
      </c>
      <c r="B42" s="30" t="s">
        <v>73</v>
      </c>
      <c r="C42" s="30">
        <v>18.850000000000001</v>
      </c>
      <c r="D42" s="30">
        <v>18.98</v>
      </c>
      <c r="E42" s="30">
        <v>19.12</v>
      </c>
      <c r="F42" s="30">
        <v>18.690000000000001</v>
      </c>
      <c r="G42" s="30">
        <v>17.059999999999999</v>
      </c>
      <c r="H42" s="30">
        <v>16.79</v>
      </c>
      <c r="I42" s="31">
        <v>17.16</v>
      </c>
      <c r="J42" s="30">
        <v>18.97</v>
      </c>
      <c r="L42" s="29" t="s">
        <v>70</v>
      </c>
      <c r="M42" s="30" t="s">
        <v>73</v>
      </c>
      <c r="N42" s="30">
        <v>18.57</v>
      </c>
      <c r="O42" s="30">
        <v>18.75</v>
      </c>
      <c r="P42" s="30">
        <v>18.14</v>
      </c>
      <c r="Q42" s="30">
        <v>17.29</v>
      </c>
      <c r="R42" s="30">
        <v>16.88</v>
      </c>
      <c r="S42" s="30">
        <v>16.52</v>
      </c>
      <c r="T42" s="31">
        <v>16.670000000000002</v>
      </c>
      <c r="U42" s="30">
        <v>17.84</v>
      </c>
    </row>
  </sheetData>
  <mergeCells count="6">
    <mergeCell ref="L1:U1"/>
    <mergeCell ref="L2:U2"/>
    <mergeCell ref="A1:J1"/>
    <mergeCell ref="F2:J2"/>
    <mergeCell ref="A38:J38"/>
    <mergeCell ref="L38:U38"/>
  </mergeCells>
  <pageMargins left="0.7" right="0.7" top="0.75" bottom="0.75" header="0.3" footer="0.3"/>
  <pageSetup paperSize="9"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workbookViewId="0">
      <selection activeCell="J3" sqref="J3"/>
    </sheetView>
  </sheetViews>
  <sheetFormatPr defaultRowHeight="15" x14ac:dyDescent="0.25"/>
  <cols>
    <col min="1" max="1" width="26.28515625" bestFit="1" customWidth="1"/>
    <col min="2" max="2" width="13" customWidth="1"/>
    <col min="3" max="7" width="9.5703125" customWidth="1"/>
    <col min="8" max="8" width="9.5703125" bestFit="1" customWidth="1"/>
    <col min="9" max="9" width="11.85546875" bestFit="1" customWidth="1"/>
    <col min="10" max="10" width="11.85546875" customWidth="1"/>
    <col min="12" max="12" width="34.7109375" bestFit="1" customWidth="1"/>
    <col min="13" max="13" width="13" bestFit="1" customWidth="1"/>
    <col min="14" max="16" width="9.5703125" bestFit="1" customWidth="1"/>
    <col min="17" max="18" width="10.28515625" bestFit="1" customWidth="1"/>
    <col min="19" max="19" width="9.5703125" bestFit="1" customWidth="1"/>
    <col min="20" max="20" width="11.85546875" bestFit="1" customWidth="1"/>
    <col min="21" max="21" width="11.85546875" customWidth="1"/>
    <col min="23" max="23" width="33.85546875" bestFit="1" customWidth="1"/>
    <col min="24" max="24" width="13" bestFit="1" customWidth="1"/>
    <col min="25" max="30" width="9.5703125" bestFit="1" customWidth="1"/>
    <col min="31" max="31" width="11.85546875" bestFit="1" customWidth="1"/>
  </cols>
  <sheetData>
    <row r="1" spans="1:32" ht="15" customHeight="1" x14ac:dyDescent="0.25">
      <c r="A1" s="8" t="s">
        <v>9</v>
      </c>
      <c r="B1" s="9"/>
      <c r="C1" s="9"/>
      <c r="D1" s="9"/>
      <c r="E1" s="9"/>
      <c r="F1" s="9"/>
      <c r="G1" s="9"/>
      <c r="H1" s="9"/>
      <c r="I1" s="10"/>
      <c r="J1" s="57"/>
      <c r="L1" s="8" t="s">
        <v>74</v>
      </c>
      <c r="M1" s="9"/>
      <c r="N1" s="9"/>
      <c r="O1" s="9"/>
      <c r="P1" s="9"/>
      <c r="Q1" s="9"/>
      <c r="R1" s="9"/>
      <c r="S1" s="9"/>
      <c r="T1" s="10"/>
      <c r="U1" s="57"/>
      <c r="W1" s="8" t="s">
        <v>75</v>
      </c>
      <c r="X1" s="9"/>
      <c r="Y1" s="9"/>
      <c r="Z1" s="9"/>
      <c r="AA1" s="9"/>
      <c r="AB1" s="9"/>
      <c r="AC1" s="9"/>
      <c r="AD1" s="9"/>
      <c r="AE1" s="10"/>
    </row>
    <row r="2" spans="1:32" x14ac:dyDescent="0.25">
      <c r="A2" s="11" t="s">
        <v>17</v>
      </c>
      <c r="B2" s="12"/>
      <c r="C2" s="12"/>
      <c r="D2" s="12"/>
      <c r="E2" s="12"/>
      <c r="F2" s="12"/>
      <c r="G2" s="12"/>
      <c r="H2" s="12"/>
      <c r="I2" s="13"/>
      <c r="J2" s="58"/>
      <c r="L2" s="11" t="s">
        <v>17</v>
      </c>
      <c r="M2" s="12"/>
      <c r="N2" s="12"/>
      <c r="O2" s="12"/>
      <c r="P2" s="12"/>
      <c r="Q2" s="12"/>
      <c r="R2" s="12"/>
      <c r="S2" s="12"/>
      <c r="T2" s="13"/>
      <c r="U2" s="58"/>
      <c r="W2" s="11" t="s">
        <v>17</v>
      </c>
      <c r="X2" s="12"/>
      <c r="Y2" s="12"/>
      <c r="Z2" s="12"/>
      <c r="AA2" s="12"/>
      <c r="AB2" s="12"/>
      <c r="AC2" s="12"/>
      <c r="AD2" s="12"/>
      <c r="AE2" s="13"/>
    </row>
    <row r="3" spans="1:32" x14ac:dyDescent="0.25">
      <c r="A3" s="22" t="s">
        <v>18</v>
      </c>
      <c r="B3" s="23" t="s">
        <v>19</v>
      </c>
      <c r="C3" s="23" t="s">
        <v>20</v>
      </c>
      <c r="D3" s="23" t="s">
        <v>21</v>
      </c>
      <c r="E3" s="23" t="s">
        <v>22</v>
      </c>
      <c r="F3" s="23" t="s">
        <v>23</v>
      </c>
      <c r="G3" s="23" t="s">
        <v>24</v>
      </c>
      <c r="H3" s="23" t="s">
        <v>25</v>
      </c>
      <c r="I3" s="24" t="s">
        <v>26</v>
      </c>
      <c r="J3" s="23" t="s">
        <v>27</v>
      </c>
      <c r="L3" s="22" t="s">
        <v>18</v>
      </c>
      <c r="M3" s="23" t="s">
        <v>19</v>
      </c>
      <c r="N3" s="23" t="s">
        <v>20</v>
      </c>
      <c r="O3" s="23" t="s">
        <v>21</v>
      </c>
      <c r="P3" s="23" t="s">
        <v>22</v>
      </c>
      <c r="Q3" s="23" t="s">
        <v>76</v>
      </c>
      <c r="R3" s="23" t="s">
        <v>24</v>
      </c>
      <c r="S3" s="23" t="s">
        <v>25</v>
      </c>
      <c r="T3" s="24" t="s">
        <v>26</v>
      </c>
      <c r="U3" s="23" t="s">
        <v>27</v>
      </c>
      <c r="W3" s="22" t="s">
        <v>18</v>
      </c>
      <c r="X3" s="23" t="s">
        <v>19</v>
      </c>
      <c r="Y3" s="23" t="s">
        <v>20</v>
      </c>
      <c r="Z3" s="23" t="s">
        <v>21</v>
      </c>
      <c r="AA3" s="23" t="s">
        <v>22</v>
      </c>
      <c r="AB3" s="23" t="s">
        <v>23</v>
      </c>
      <c r="AC3" s="23" t="s">
        <v>24</v>
      </c>
      <c r="AD3" s="23" t="s">
        <v>25</v>
      </c>
      <c r="AE3" s="24" t="s">
        <v>26</v>
      </c>
      <c r="AF3" s="23" t="s">
        <v>27</v>
      </c>
    </row>
    <row r="4" spans="1:32" x14ac:dyDescent="0.25">
      <c r="A4" s="14" t="s">
        <v>66</v>
      </c>
      <c r="B4" s="4">
        <v>12</v>
      </c>
      <c r="C4" s="4">
        <v>12</v>
      </c>
      <c r="D4" s="4">
        <v>14</v>
      </c>
      <c r="E4" s="4">
        <v>14</v>
      </c>
      <c r="F4" s="4">
        <v>12</v>
      </c>
      <c r="G4" s="4">
        <v>15</v>
      </c>
      <c r="H4" s="4">
        <v>15</v>
      </c>
      <c r="I4" s="41">
        <v>11</v>
      </c>
      <c r="J4" s="4">
        <f>AVERAGE(Tabel7[[#This Row],[2015]:[2019]])</f>
        <v>13.4</v>
      </c>
      <c r="L4" s="14" t="s">
        <v>66</v>
      </c>
      <c r="M4" s="4">
        <v>6</v>
      </c>
      <c r="N4" s="4">
        <v>6</v>
      </c>
      <c r="O4" s="4">
        <v>7</v>
      </c>
      <c r="P4" s="4">
        <v>7</v>
      </c>
      <c r="Q4" s="4"/>
      <c r="R4" s="4">
        <v>5</v>
      </c>
      <c r="S4" s="4">
        <v>5</v>
      </c>
      <c r="T4" s="41">
        <v>5</v>
      </c>
      <c r="U4" s="4">
        <f>AVERAGE(Tabel722[[#This Row],[2015]:[2019]])</f>
        <v>5.5</v>
      </c>
      <c r="W4" s="14" t="s">
        <v>66</v>
      </c>
      <c r="X4" s="4">
        <v>6</v>
      </c>
      <c r="Y4" s="4">
        <v>6</v>
      </c>
      <c r="Z4" s="4">
        <v>7</v>
      </c>
      <c r="AA4" s="4">
        <v>7</v>
      </c>
      <c r="AB4" s="4">
        <v>8</v>
      </c>
      <c r="AC4" s="4">
        <v>10</v>
      </c>
      <c r="AD4" s="4">
        <v>9</v>
      </c>
      <c r="AE4" s="41">
        <v>6</v>
      </c>
      <c r="AF4" s="4">
        <f>AVERAGE(Tabel72224[[#This Row],[2015]:[2019]])</f>
        <v>8</v>
      </c>
    </row>
    <row r="5" spans="1:32" x14ac:dyDescent="0.25">
      <c r="A5" s="14" t="s">
        <v>29</v>
      </c>
      <c r="B5" s="5">
        <v>6.56</v>
      </c>
      <c r="C5" s="5">
        <v>7.67</v>
      </c>
      <c r="D5" s="5">
        <v>6.96</v>
      </c>
      <c r="E5" s="5">
        <v>7.35</v>
      </c>
      <c r="F5" s="5">
        <v>6.3</v>
      </c>
      <c r="G5" s="5">
        <v>5.71</v>
      </c>
      <c r="H5" s="5">
        <v>5.98</v>
      </c>
      <c r="I5" s="18">
        <v>8.9600000000000009</v>
      </c>
      <c r="J5" s="5">
        <f>AVERAGE(Tabel7[[#This Row],[2015]:[2019]])</f>
        <v>6.8599999999999994</v>
      </c>
      <c r="L5" s="14" t="s">
        <v>29</v>
      </c>
      <c r="M5" s="5">
        <v>7.38</v>
      </c>
      <c r="N5" s="5">
        <v>7.31</v>
      </c>
      <c r="O5" s="5">
        <v>6.13</v>
      </c>
      <c r="P5" s="5">
        <v>7.32</v>
      </c>
      <c r="Q5" s="5"/>
      <c r="R5" s="5">
        <v>5.18</v>
      </c>
      <c r="S5" s="42">
        <v>4.1399999999999997</v>
      </c>
      <c r="T5" s="41">
        <v>7.65</v>
      </c>
      <c r="U5" s="42">
        <f>AVERAGE(Tabel722[[#This Row],[2015]:[2019]])</f>
        <v>6.0724999999999998</v>
      </c>
      <c r="W5" s="14" t="s">
        <v>29</v>
      </c>
      <c r="X5" s="5">
        <v>5.74</v>
      </c>
      <c r="Y5" s="5">
        <v>8.0299999999999994</v>
      </c>
      <c r="Z5" s="5">
        <v>7.79</v>
      </c>
      <c r="AA5" s="5">
        <v>7.38</v>
      </c>
      <c r="AB5" s="5">
        <v>6.92</v>
      </c>
      <c r="AC5" s="5">
        <v>5.98</v>
      </c>
      <c r="AD5" s="42">
        <v>6.73</v>
      </c>
      <c r="AE5" s="41">
        <v>10.050000000000001</v>
      </c>
      <c r="AF5" s="42">
        <f>AVERAGE(Tabel72224[[#This Row],[2015]:[2019]])</f>
        <v>7.4120000000000008</v>
      </c>
    </row>
    <row r="6" spans="1:32" x14ac:dyDescent="0.25">
      <c r="A6" s="15" t="s">
        <v>30</v>
      </c>
      <c r="B6" s="6">
        <v>2503.38</v>
      </c>
      <c r="C6" s="6">
        <v>2817.52</v>
      </c>
      <c r="D6" s="6">
        <v>2578.31</v>
      </c>
      <c r="E6" s="6">
        <v>2152.8000000000002</v>
      </c>
      <c r="F6" s="6">
        <v>1666.41</v>
      </c>
      <c r="G6" s="6">
        <v>1584.66</v>
      </c>
      <c r="H6" s="6">
        <v>1991.54</v>
      </c>
      <c r="I6" s="19">
        <v>2607.27</v>
      </c>
      <c r="J6" s="6">
        <f>AVERAGE(Tabel7[[#This Row],[2015]:[2019]])</f>
        <v>2000.5360000000001</v>
      </c>
      <c r="L6" s="15" t="s">
        <v>30</v>
      </c>
      <c r="M6" s="6">
        <v>2764.43</v>
      </c>
      <c r="N6" s="6">
        <v>3079.28</v>
      </c>
      <c r="O6" s="6">
        <v>2961</v>
      </c>
      <c r="P6" s="6">
        <v>2241.09</v>
      </c>
      <c r="Q6" s="6"/>
      <c r="R6" s="6">
        <v>1736.77</v>
      </c>
      <c r="S6" s="6">
        <v>1994.77</v>
      </c>
      <c r="T6" s="19">
        <v>2904.38</v>
      </c>
      <c r="U6" s="6">
        <f>AVERAGE(Tabel722[[#This Row],[2015]:[2019]])</f>
        <v>2219.2525000000001</v>
      </c>
      <c r="W6" s="15" t="s">
        <v>30</v>
      </c>
      <c r="X6" s="6">
        <v>2167.8000000000002</v>
      </c>
      <c r="Y6" s="6">
        <v>2579.08</v>
      </c>
      <c r="Z6" s="6">
        <v>2277.3000000000002</v>
      </c>
      <c r="AA6" s="6">
        <v>2065.23</v>
      </c>
      <c r="AB6" s="6">
        <v>1445.54</v>
      </c>
      <c r="AC6" s="6">
        <v>1518.8</v>
      </c>
      <c r="AD6" s="6">
        <v>1527.68</v>
      </c>
      <c r="AE6" s="19">
        <v>2418.6799999999998</v>
      </c>
      <c r="AF6" s="6">
        <f>AVERAGE(Tabel72224[[#This Row],[2015]:[2019]])</f>
        <v>1795.1860000000001</v>
      </c>
    </row>
    <row r="7" spans="1:32" x14ac:dyDescent="0.25">
      <c r="A7" s="16" t="s">
        <v>31</v>
      </c>
      <c r="B7" s="1">
        <v>2473.2199999999998</v>
      </c>
      <c r="C7" s="1">
        <v>2804.3</v>
      </c>
      <c r="D7" s="1">
        <v>2552.02</v>
      </c>
      <c r="E7" s="1">
        <v>2073.27</v>
      </c>
      <c r="F7" s="1">
        <v>1575.84</v>
      </c>
      <c r="G7" s="1">
        <v>1511.21</v>
      </c>
      <c r="H7" s="1">
        <v>1970.74</v>
      </c>
      <c r="I7" s="20">
        <v>2539.65</v>
      </c>
      <c r="J7" s="1">
        <f>AVERAGE(Tabel7[[#This Row],[2015]:[2019]])</f>
        <v>1934.1419999999998</v>
      </c>
      <c r="L7" s="16" t="s">
        <v>31</v>
      </c>
      <c r="M7" s="1">
        <v>2724.3</v>
      </c>
      <c r="N7" s="1">
        <v>3076.14</v>
      </c>
      <c r="O7" s="1">
        <v>2955.84</v>
      </c>
      <c r="P7" s="1">
        <v>2209.98</v>
      </c>
      <c r="Q7" s="1"/>
      <c r="R7" s="1">
        <v>1725.17</v>
      </c>
      <c r="S7" s="1">
        <v>1956.02</v>
      </c>
      <c r="T7" s="20">
        <v>2853.8</v>
      </c>
      <c r="U7" s="1">
        <f>AVERAGE(Tabel722[[#This Row],[2015]:[2019]])</f>
        <v>2186.2425000000003</v>
      </c>
      <c r="W7" s="16" t="s">
        <v>31</v>
      </c>
      <c r="X7" s="1">
        <v>2150.4499999999998</v>
      </c>
      <c r="Y7" s="1">
        <v>2556.6799999999998</v>
      </c>
      <c r="Z7" s="1">
        <v>2234.39</v>
      </c>
      <c r="AA7" s="1">
        <v>1937.67</v>
      </c>
      <c r="AB7" s="1">
        <v>1322.18</v>
      </c>
      <c r="AC7" s="1">
        <v>1418.56</v>
      </c>
      <c r="AD7" s="1">
        <v>1511.66</v>
      </c>
      <c r="AE7" s="20">
        <v>2340.25</v>
      </c>
      <c r="AF7" s="1">
        <f>AVERAGE(Tabel72224[[#This Row],[2015]:[2019]])</f>
        <v>1706.0639999999999</v>
      </c>
    </row>
    <row r="8" spans="1:32" x14ac:dyDescent="0.25">
      <c r="A8" s="16" t="s">
        <v>32</v>
      </c>
      <c r="B8" s="1">
        <v>30.16</v>
      </c>
      <c r="C8" s="1">
        <v>13.22</v>
      </c>
      <c r="D8" s="1">
        <v>26.29</v>
      </c>
      <c r="E8" s="1">
        <v>79.540000000000006</v>
      </c>
      <c r="F8" s="1">
        <v>90.57</v>
      </c>
      <c r="G8" s="1">
        <v>73.45</v>
      </c>
      <c r="H8" s="1">
        <v>20.8</v>
      </c>
      <c r="I8" s="20">
        <v>67.62</v>
      </c>
      <c r="J8" s="1">
        <f>AVERAGE(Tabel7[[#This Row],[2015]:[2019]])</f>
        <v>66.396000000000001</v>
      </c>
      <c r="L8" s="16" t="s">
        <v>32</v>
      </c>
      <c r="M8" s="1">
        <v>40.130000000000003</v>
      </c>
      <c r="N8" s="1">
        <v>3.14</v>
      </c>
      <c r="O8" s="1">
        <v>5.16</v>
      </c>
      <c r="P8" s="1">
        <v>31.12</v>
      </c>
      <c r="Q8" s="1"/>
      <c r="R8" s="1">
        <v>11.6</v>
      </c>
      <c r="S8" s="1">
        <v>38.76</v>
      </c>
      <c r="T8" s="20">
        <v>50.58</v>
      </c>
      <c r="U8" s="1">
        <f>AVERAGE(Tabel722[[#This Row],[2015]:[2019]])</f>
        <v>33.015000000000001</v>
      </c>
      <c r="W8" s="16" t="s">
        <v>32</v>
      </c>
      <c r="X8" s="1">
        <v>17.350000000000001</v>
      </c>
      <c r="Y8" s="1">
        <v>22.41</v>
      </c>
      <c r="Z8" s="1">
        <v>42.91</v>
      </c>
      <c r="AA8" s="1">
        <v>127.57</v>
      </c>
      <c r="AB8" s="1">
        <v>123.36</v>
      </c>
      <c r="AC8" s="1">
        <v>100.23</v>
      </c>
      <c r="AD8" s="1">
        <v>16.02</v>
      </c>
      <c r="AE8" s="20">
        <v>78.430000000000007</v>
      </c>
      <c r="AF8" s="1">
        <f>AVERAGE(Tabel72224[[#This Row],[2015]:[2019]])</f>
        <v>89.122</v>
      </c>
    </row>
    <row r="9" spans="1:32" x14ac:dyDescent="0.25">
      <c r="A9" s="15" t="s">
        <v>33</v>
      </c>
      <c r="B9" s="6">
        <v>-934.45</v>
      </c>
      <c r="C9" s="6">
        <v>-1001.84</v>
      </c>
      <c r="D9" s="6">
        <v>-999.87</v>
      </c>
      <c r="E9" s="6">
        <v>-1028.78</v>
      </c>
      <c r="F9" s="6">
        <v>-1003.56</v>
      </c>
      <c r="G9" s="6">
        <v>-913.02</v>
      </c>
      <c r="H9" s="6">
        <v>-1045.8699999999999</v>
      </c>
      <c r="I9" s="19">
        <v>-1016.9</v>
      </c>
      <c r="J9" s="6">
        <f>AVERAGE(Tabel7[[#This Row],[2015]:[2019]])</f>
        <v>-1001.6259999999999</v>
      </c>
      <c r="L9" s="15" t="s">
        <v>33</v>
      </c>
      <c r="M9" s="6">
        <v>-976.19</v>
      </c>
      <c r="N9" s="6">
        <v>-1056.3900000000001</v>
      </c>
      <c r="O9" s="6">
        <v>-1111.2</v>
      </c>
      <c r="P9" s="6">
        <v>-1245.32</v>
      </c>
      <c r="Q9" s="6"/>
      <c r="R9" s="6">
        <v>-1012.42</v>
      </c>
      <c r="S9" s="6">
        <v>-1164.03</v>
      </c>
      <c r="T9" s="19">
        <v>-1298.73</v>
      </c>
      <c r="U9" s="6">
        <f>AVERAGE(Tabel722[[#This Row],[2015]:[2019]])</f>
        <v>-1180.125</v>
      </c>
      <c r="W9" s="15" t="s">
        <v>33</v>
      </c>
      <c r="X9" s="6">
        <v>-880.78</v>
      </c>
      <c r="Y9" s="6">
        <v>-952.15</v>
      </c>
      <c r="Z9" s="6">
        <v>-912.3</v>
      </c>
      <c r="AA9" s="6">
        <v>-814.01</v>
      </c>
      <c r="AB9" s="6">
        <v>-915.45</v>
      </c>
      <c r="AC9" s="6">
        <v>-869.98</v>
      </c>
      <c r="AD9" s="6">
        <v>-876.96</v>
      </c>
      <c r="AE9" s="19">
        <v>-838</v>
      </c>
      <c r="AF9" s="6">
        <f>AVERAGE(Tabel72224[[#This Row],[2015]:[2019]])</f>
        <v>-862.87999999999988</v>
      </c>
    </row>
    <row r="10" spans="1:32" x14ac:dyDescent="0.25">
      <c r="A10" s="16" t="s">
        <v>34</v>
      </c>
      <c r="B10" s="1">
        <v>-252.48</v>
      </c>
      <c r="C10" s="1">
        <v>-294.05</v>
      </c>
      <c r="D10" s="1">
        <v>-275.8</v>
      </c>
      <c r="E10" s="1">
        <v>-278.27</v>
      </c>
      <c r="F10" s="1">
        <v>-321.39</v>
      </c>
      <c r="G10" s="1">
        <v>-330.39</v>
      </c>
      <c r="H10" s="1">
        <v>-300.62</v>
      </c>
      <c r="I10" s="20">
        <v>-314.02999999999997</v>
      </c>
      <c r="J10" s="1">
        <f>AVERAGE(Tabel7[[#This Row],[2015]:[2019]])</f>
        <v>-308.94</v>
      </c>
      <c r="L10" s="16" t="s">
        <v>34</v>
      </c>
      <c r="M10" s="1">
        <v>-145.94999999999999</v>
      </c>
      <c r="N10" s="1">
        <v>-174.69</v>
      </c>
      <c r="O10" s="1">
        <v>-160.65</v>
      </c>
      <c r="P10" s="1">
        <v>-188.27</v>
      </c>
      <c r="Q10" s="1"/>
      <c r="R10" s="1">
        <v>-240.09</v>
      </c>
      <c r="S10" s="1">
        <v>-198.55</v>
      </c>
      <c r="T10" s="20">
        <v>-227.59</v>
      </c>
      <c r="U10" s="1">
        <f>AVERAGE(Tabel722[[#This Row],[2015]:[2019]])</f>
        <v>-213.62500000000003</v>
      </c>
      <c r="W10" s="16" t="s">
        <v>34</v>
      </c>
      <c r="X10" s="1">
        <v>-389.44</v>
      </c>
      <c r="Y10" s="1">
        <v>-402.78</v>
      </c>
      <c r="Z10" s="1">
        <v>-366.37</v>
      </c>
      <c r="AA10" s="1">
        <v>-367.55</v>
      </c>
      <c r="AB10" s="1">
        <v>-369.45</v>
      </c>
      <c r="AC10" s="1">
        <v>-369.5</v>
      </c>
      <c r="AD10" s="1">
        <v>-329.23</v>
      </c>
      <c r="AE10" s="20">
        <v>-368.9</v>
      </c>
      <c r="AF10" s="1">
        <f>AVERAGE(Tabel72224[[#This Row],[2015]:[2019]])</f>
        <v>-360.92600000000004</v>
      </c>
    </row>
    <row r="11" spans="1:32" x14ac:dyDescent="0.25">
      <c r="A11" s="16" t="s">
        <v>35</v>
      </c>
      <c r="B11" s="1">
        <v>-77.319999999999993</v>
      </c>
      <c r="C11" s="1">
        <v>-100.36</v>
      </c>
      <c r="D11" s="1">
        <v>-76.67</v>
      </c>
      <c r="E11" s="1">
        <v>-97.15</v>
      </c>
      <c r="F11" s="1">
        <v>-109.16</v>
      </c>
      <c r="G11" s="1">
        <v>-75.13</v>
      </c>
      <c r="H11" s="1">
        <v>-92.25</v>
      </c>
      <c r="I11" s="20">
        <v>-111.44</v>
      </c>
      <c r="J11" s="1">
        <f>AVERAGE(Tabel7[[#This Row],[2015]:[2019]])</f>
        <v>-97.025999999999996</v>
      </c>
      <c r="L11" s="16" t="s">
        <v>35</v>
      </c>
      <c r="M11" s="1">
        <v>-68.2</v>
      </c>
      <c r="N11" s="1">
        <v>-95.63</v>
      </c>
      <c r="O11" s="1">
        <v>-70.98</v>
      </c>
      <c r="P11" s="1">
        <v>-136.53</v>
      </c>
      <c r="Q11" s="1"/>
      <c r="R11" s="1">
        <v>-74.48</v>
      </c>
      <c r="S11" s="1">
        <v>-104.1</v>
      </c>
      <c r="T11" s="20">
        <v>-178.33</v>
      </c>
      <c r="U11" s="1">
        <f>AVERAGE(Tabel722[[#This Row],[2015]:[2019]])</f>
        <v>-123.36000000000001</v>
      </c>
      <c r="W11" s="16" t="s">
        <v>35</v>
      </c>
      <c r="X11" s="1">
        <v>-89.05</v>
      </c>
      <c r="Y11" s="1">
        <v>-104.66</v>
      </c>
      <c r="Z11" s="1">
        <v>-81.16</v>
      </c>
      <c r="AA11" s="1">
        <v>-58.1</v>
      </c>
      <c r="AB11" s="1">
        <v>-98.91</v>
      </c>
      <c r="AC11" s="1">
        <v>-75.42</v>
      </c>
      <c r="AD11" s="1">
        <v>-97.06</v>
      </c>
      <c r="AE11" s="20">
        <v>-68.98</v>
      </c>
      <c r="AF11" s="1">
        <f>AVERAGE(Tabel72224[[#This Row],[2015]:[2019]])</f>
        <v>-79.694000000000003</v>
      </c>
    </row>
    <row r="12" spans="1:32" x14ac:dyDescent="0.25">
      <c r="A12" s="16" t="s">
        <v>36</v>
      </c>
      <c r="B12" s="1">
        <v>-199.24</v>
      </c>
      <c r="C12" s="1">
        <v>-264.41000000000003</v>
      </c>
      <c r="D12" s="1">
        <v>-260.17</v>
      </c>
      <c r="E12" s="1">
        <v>-242.12</v>
      </c>
      <c r="F12" s="1">
        <v>-271.18</v>
      </c>
      <c r="G12" s="1">
        <v>-215.23</v>
      </c>
      <c r="H12" s="1">
        <v>-285.57</v>
      </c>
      <c r="I12" s="20">
        <v>-246.94</v>
      </c>
      <c r="J12" s="1">
        <f>AVERAGE(Tabel7[[#This Row],[2015]:[2019]])</f>
        <v>-252.208</v>
      </c>
      <c r="L12" s="16" t="s">
        <v>36</v>
      </c>
      <c r="M12" s="1">
        <v>-195.85</v>
      </c>
      <c r="N12" s="1">
        <v>-289.68</v>
      </c>
      <c r="O12" s="1">
        <v>-289.55</v>
      </c>
      <c r="P12" s="1">
        <v>-323.68</v>
      </c>
      <c r="Q12" s="1"/>
      <c r="R12" s="1">
        <v>-242.38</v>
      </c>
      <c r="S12" s="1">
        <v>-289.23</v>
      </c>
      <c r="T12" s="20">
        <v>-342.87</v>
      </c>
      <c r="U12" s="1">
        <f>AVERAGE(Tabel722[[#This Row],[2015]:[2019]])</f>
        <v>-299.53999999999996</v>
      </c>
      <c r="W12" s="16" t="s">
        <v>36</v>
      </c>
      <c r="X12" s="1">
        <v>-203.6</v>
      </c>
      <c r="Y12" s="1">
        <v>-241.39</v>
      </c>
      <c r="Z12" s="1">
        <v>-237.06</v>
      </c>
      <c r="AA12" s="1">
        <v>-161.22999999999999</v>
      </c>
      <c r="AB12" s="1">
        <v>-242.83</v>
      </c>
      <c r="AC12" s="1">
        <v>-203.48</v>
      </c>
      <c r="AD12" s="1">
        <v>-238.08</v>
      </c>
      <c r="AE12" s="20">
        <v>-186.04</v>
      </c>
      <c r="AF12" s="1">
        <f>AVERAGE(Tabel72224[[#This Row],[2015]:[2019]])</f>
        <v>-206.33200000000002</v>
      </c>
    </row>
    <row r="13" spans="1:32" x14ac:dyDescent="0.25">
      <c r="A13" s="16" t="s">
        <v>37</v>
      </c>
      <c r="B13" s="1">
        <v>-32.49</v>
      </c>
      <c r="C13" s="1">
        <v>-52.58</v>
      </c>
      <c r="D13" s="1">
        <v>-38.97</v>
      </c>
      <c r="E13" s="1">
        <v>-40.42</v>
      </c>
      <c r="F13" s="1">
        <v>-36.03</v>
      </c>
      <c r="G13" s="1">
        <v>-43.23</v>
      </c>
      <c r="H13" s="1">
        <v>-42.29</v>
      </c>
      <c r="I13" s="20">
        <v>-40.369999999999997</v>
      </c>
      <c r="J13" s="1">
        <f>AVERAGE(Tabel7[[#This Row],[2015]:[2019]])</f>
        <v>-40.468000000000004</v>
      </c>
      <c r="L13" s="16" t="s">
        <v>37</v>
      </c>
      <c r="M13" s="1">
        <v>-19.510000000000002</v>
      </c>
      <c r="N13" s="1">
        <v>-47.89</v>
      </c>
      <c r="O13" s="1">
        <v>-33.29</v>
      </c>
      <c r="P13" s="1">
        <v>-26.46</v>
      </c>
      <c r="Q13" s="1"/>
      <c r="R13" s="1">
        <v>-43.32</v>
      </c>
      <c r="S13" s="1">
        <v>-32.67</v>
      </c>
      <c r="T13" s="20">
        <v>-33.92</v>
      </c>
      <c r="U13" s="1">
        <f>AVERAGE(Tabel722[[#This Row],[2015]:[2019]])</f>
        <v>-34.092500000000001</v>
      </c>
      <c r="W13" s="16" t="s">
        <v>37</v>
      </c>
      <c r="X13" s="1">
        <v>-49.17</v>
      </c>
      <c r="Y13" s="1">
        <v>-56.85</v>
      </c>
      <c r="Z13" s="1">
        <v>-43.44</v>
      </c>
      <c r="AA13" s="1">
        <v>-54.27</v>
      </c>
      <c r="AB13" s="1">
        <v>-36.82</v>
      </c>
      <c r="AC13" s="1">
        <v>-43.2</v>
      </c>
      <c r="AD13" s="1">
        <v>-47.8</v>
      </c>
      <c r="AE13" s="20">
        <v>-44.46</v>
      </c>
      <c r="AF13" s="1">
        <f>AVERAGE(Tabel72224[[#This Row],[2015]:[2019]])</f>
        <v>-45.310000000000009</v>
      </c>
    </row>
    <row r="14" spans="1:32" x14ac:dyDescent="0.25">
      <c r="A14" s="16" t="s">
        <v>38</v>
      </c>
      <c r="B14" s="1">
        <v>-287.23</v>
      </c>
      <c r="C14" s="1">
        <v>-275.92</v>
      </c>
      <c r="D14" s="1">
        <v>-318.75</v>
      </c>
      <c r="E14" s="1">
        <v>-324.79000000000002</v>
      </c>
      <c r="F14" s="1">
        <v>-238.94</v>
      </c>
      <c r="G14" s="1">
        <v>-226.55</v>
      </c>
      <c r="H14" s="1">
        <v>-289.99</v>
      </c>
      <c r="I14" s="20">
        <v>-268.77999999999997</v>
      </c>
      <c r="J14" s="1">
        <f>AVERAGE(Tabel7[[#This Row],[2015]:[2019]])</f>
        <v>-269.81</v>
      </c>
      <c r="L14" s="16" t="s">
        <v>38</v>
      </c>
      <c r="M14" s="1">
        <v>-413.03</v>
      </c>
      <c r="N14" s="1">
        <v>-418.58</v>
      </c>
      <c r="O14" s="1">
        <v>-497.59</v>
      </c>
      <c r="P14" s="1">
        <v>-491.28</v>
      </c>
      <c r="Q14" s="1"/>
      <c r="R14" s="1">
        <v>-352.89</v>
      </c>
      <c r="S14" s="1">
        <v>-473.09</v>
      </c>
      <c r="T14" s="20">
        <v>-450.41</v>
      </c>
      <c r="U14" s="1">
        <f>AVERAGE(Tabel722[[#This Row],[2015]:[2019]])</f>
        <v>-441.91750000000002</v>
      </c>
      <c r="W14" s="16" t="s">
        <v>38</v>
      </c>
      <c r="X14" s="1">
        <v>-125.52</v>
      </c>
      <c r="Y14" s="1">
        <v>-145.97</v>
      </c>
      <c r="Z14" s="1">
        <v>-178.09</v>
      </c>
      <c r="AA14" s="1">
        <v>-159.66</v>
      </c>
      <c r="AB14" s="1">
        <v>-151.69</v>
      </c>
      <c r="AC14" s="1">
        <v>-171.84</v>
      </c>
      <c r="AD14" s="1">
        <v>-156.97999999999999</v>
      </c>
      <c r="AE14" s="20">
        <v>-153.49</v>
      </c>
      <c r="AF14" s="1">
        <f>AVERAGE(Tabel72224[[#This Row],[2015]:[2019]])</f>
        <v>-158.73200000000003</v>
      </c>
    </row>
    <row r="15" spans="1:32" x14ac:dyDescent="0.25">
      <c r="A15" s="16" t="s">
        <v>39</v>
      </c>
      <c r="B15" s="1">
        <v>0</v>
      </c>
      <c r="C15" s="1">
        <v>0</v>
      </c>
      <c r="D15" s="1">
        <v>0</v>
      </c>
      <c r="E15" s="1">
        <v>0</v>
      </c>
      <c r="F15" s="1">
        <v>0</v>
      </c>
      <c r="G15" s="1">
        <v>0</v>
      </c>
      <c r="H15" s="1">
        <v>0</v>
      </c>
      <c r="I15" s="20">
        <v>0</v>
      </c>
      <c r="J15" s="1">
        <f>AVERAGE(Tabel7[[#This Row],[2015]:[2019]])</f>
        <v>0</v>
      </c>
      <c r="L15" s="16" t="s">
        <v>39</v>
      </c>
      <c r="M15" s="1">
        <v>0</v>
      </c>
      <c r="N15" s="1">
        <v>0</v>
      </c>
      <c r="O15" s="1">
        <v>0</v>
      </c>
      <c r="P15" s="1">
        <v>0</v>
      </c>
      <c r="Q15" s="1"/>
      <c r="R15" s="1">
        <v>0</v>
      </c>
      <c r="S15" s="1">
        <v>-0.02</v>
      </c>
      <c r="T15" s="20">
        <v>0</v>
      </c>
      <c r="U15" s="1">
        <f>AVERAGE(Tabel722[[#This Row],[2015]:[2019]])</f>
        <v>-5.0000000000000001E-3</v>
      </c>
      <c r="W15" s="16" t="s">
        <v>39</v>
      </c>
      <c r="X15" s="1">
        <v>0</v>
      </c>
      <c r="Y15" s="1">
        <v>0</v>
      </c>
      <c r="Z15" s="1">
        <v>0</v>
      </c>
      <c r="AA15" s="1">
        <v>0</v>
      </c>
      <c r="AB15" s="1">
        <v>0</v>
      </c>
      <c r="AC15" s="1">
        <v>0</v>
      </c>
      <c r="AD15" s="1">
        <v>0</v>
      </c>
      <c r="AE15" s="20">
        <v>0</v>
      </c>
      <c r="AF15" s="1">
        <f>AVERAGE(Tabel72224[[#This Row],[2015]:[2019]])</f>
        <v>0</v>
      </c>
    </row>
    <row r="16" spans="1:32" x14ac:dyDescent="0.25">
      <c r="A16" s="16" t="s">
        <v>40</v>
      </c>
      <c r="B16" s="1">
        <v>-85.67</v>
      </c>
      <c r="C16" s="1">
        <v>-14.52</v>
      </c>
      <c r="D16" s="1">
        <v>-29.5</v>
      </c>
      <c r="E16" s="1">
        <v>-46.02</v>
      </c>
      <c r="F16" s="1">
        <v>-26.87</v>
      </c>
      <c r="G16" s="1">
        <v>-22.48</v>
      </c>
      <c r="H16" s="1">
        <v>-35.14</v>
      </c>
      <c r="I16" s="20">
        <v>-35.340000000000003</v>
      </c>
      <c r="J16" s="1">
        <f>AVERAGE(Tabel7[[#This Row],[2015]:[2019]])</f>
        <v>-33.17</v>
      </c>
      <c r="L16" s="16" t="s">
        <v>40</v>
      </c>
      <c r="M16" s="1">
        <v>-133.65</v>
      </c>
      <c r="N16" s="1">
        <v>-29.93</v>
      </c>
      <c r="O16" s="1">
        <v>-59.13</v>
      </c>
      <c r="P16" s="1">
        <v>-79.099999999999994</v>
      </c>
      <c r="Q16" s="1"/>
      <c r="R16" s="1">
        <v>-59.26</v>
      </c>
      <c r="S16" s="1">
        <v>-66.36</v>
      </c>
      <c r="T16" s="20">
        <v>-65.599999999999994</v>
      </c>
      <c r="U16" s="1">
        <f>AVERAGE(Tabel722[[#This Row],[2015]:[2019]])</f>
        <v>-67.579999999999984</v>
      </c>
      <c r="W16" s="16" t="s">
        <v>40</v>
      </c>
      <c r="X16" s="1">
        <v>-24</v>
      </c>
      <c r="Y16" s="1">
        <v>-0.49</v>
      </c>
      <c r="Z16" s="1">
        <v>-6.19</v>
      </c>
      <c r="AA16" s="1">
        <v>-13.21</v>
      </c>
      <c r="AB16" s="1">
        <v>-15.75</v>
      </c>
      <c r="AC16" s="1">
        <v>-6.55</v>
      </c>
      <c r="AD16" s="1">
        <v>-7.81</v>
      </c>
      <c r="AE16" s="20">
        <v>-16.13</v>
      </c>
      <c r="AF16" s="1">
        <f>AVERAGE(Tabel72224[[#This Row],[2015]:[2019]])</f>
        <v>-11.89</v>
      </c>
    </row>
    <row r="17" spans="1:32" x14ac:dyDescent="0.25">
      <c r="A17" s="15" t="s">
        <v>41</v>
      </c>
      <c r="B17" s="6">
        <v>1568.93</v>
      </c>
      <c r="C17" s="6">
        <v>1815.68</v>
      </c>
      <c r="D17" s="6">
        <v>1578.44</v>
      </c>
      <c r="E17" s="6">
        <v>1124.02</v>
      </c>
      <c r="F17" s="6">
        <v>662.85</v>
      </c>
      <c r="G17" s="6">
        <v>671.64</v>
      </c>
      <c r="H17" s="6">
        <v>945.67</v>
      </c>
      <c r="I17" s="19">
        <v>1590.37</v>
      </c>
      <c r="J17" s="6">
        <f>AVERAGE(Tabel7[[#This Row],[2015]:[2019]])</f>
        <v>998.90999999999985</v>
      </c>
      <c r="L17" s="15" t="s">
        <v>41</v>
      </c>
      <c r="M17" s="6">
        <v>1788.24</v>
      </c>
      <c r="N17" s="6">
        <v>2022.88</v>
      </c>
      <c r="O17" s="6">
        <v>1849.8</v>
      </c>
      <c r="P17" s="6">
        <v>995.77</v>
      </c>
      <c r="Q17" s="6"/>
      <c r="R17" s="6">
        <v>724.35</v>
      </c>
      <c r="S17" s="6">
        <v>830.75</v>
      </c>
      <c r="T17" s="19">
        <v>1605.65</v>
      </c>
      <c r="U17" s="6">
        <f>AVERAGE(Tabel722[[#This Row],[2015]:[2019]])</f>
        <v>1039.1300000000001</v>
      </c>
      <c r="W17" s="15" t="s">
        <v>41</v>
      </c>
      <c r="X17" s="6">
        <v>1287.01</v>
      </c>
      <c r="Y17" s="6">
        <v>1626.94</v>
      </c>
      <c r="Z17" s="6">
        <v>1365</v>
      </c>
      <c r="AA17" s="6">
        <v>1251.22</v>
      </c>
      <c r="AB17" s="6">
        <v>530.1</v>
      </c>
      <c r="AC17" s="6">
        <v>648.80999999999995</v>
      </c>
      <c r="AD17" s="6">
        <v>650.72</v>
      </c>
      <c r="AE17" s="19">
        <v>1580.67</v>
      </c>
      <c r="AF17" s="6">
        <f>AVERAGE(Tabel72224[[#This Row],[2015]:[2019]])</f>
        <v>932.30400000000009</v>
      </c>
    </row>
    <row r="18" spans="1:32" x14ac:dyDescent="0.25">
      <c r="A18" s="15" t="s">
        <v>42</v>
      </c>
      <c r="B18" s="6">
        <v>-511.93</v>
      </c>
      <c r="C18" s="6">
        <v>-735.41</v>
      </c>
      <c r="D18" s="6">
        <v>-626.76</v>
      </c>
      <c r="E18" s="6">
        <v>-728.18</v>
      </c>
      <c r="F18" s="6">
        <v>-774.17</v>
      </c>
      <c r="G18" s="6">
        <v>-662.08</v>
      </c>
      <c r="H18" s="6">
        <v>-564.84</v>
      </c>
      <c r="I18" s="19">
        <v>-629.55999999999995</v>
      </c>
      <c r="J18" s="6">
        <f>AVERAGE(Tabel7[[#This Row],[2015]:[2019]])</f>
        <v>-671.76599999999996</v>
      </c>
      <c r="L18" s="15" t="s">
        <v>42</v>
      </c>
      <c r="M18" s="6">
        <v>-301.69</v>
      </c>
      <c r="N18" s="6">
        <v>-567.57000000000005</v>
      </c>
      <c r="O18" s="6">
        <v>-511.46</v>
      </c>
      <c r="P18" s="6">
        <v>-587.16999999999996</v>
      </c>
      <c r="Q18" s="6"/>
      <c r="R18" s="6">
        <v>-574.54999999999995</v>
      </c>
      <c r="S18" s="6">
        <v>-535.08000000000004</v>
      </c>
      <c r="T18" s="19">
        <v>-529.97</v>
      </c>
      <c r="U18" s="6">
        <f>AVERAGE(Tabel722[[#This Row],[2015]:[2019]])</f>
        <v>-556.69249999999988</v>
      </c>
      <c r="W18" s="15" t="s">
        <v>42</v>
      </c>
      <c r="X18" s="6">
        <v>-782.21</v>
      </c>
      <c r="Y18" s="6">
        <v>-888.3</v>
      </c>
      <c r="Z18" s="6">
        <v>-717.45</v>
      </c>
      <c r="AA18" s="6">
        <v>-868.05</v>
      </c>
      <c r="AB18" s="6">
        <v>-872.6</v>
      </c>
      <c r="AC18" s="6">
        <v>-699.98</v>
      </c>
      <c r="AD18" s="6">
        <v>-617.02</v>
      </c>
      <c r="AE18" s="19">
        <v>-692.77</v>
      </c>
      <c r="AF18" s="6">
        <f>AVERAGE(Tabel72224[[#This Row],[2015]:[2019]])</f>
        <v>-750.08400000000006</v>
      </c>
    </row>
    <row r="19" spans="1:32" x14ac:dyDescent="0.25">
      <c r="A19" s="16" t="s">
        <v>43</v>
      </c>
      <c r="B19" s="1">
        <v>-121.07</v>
      </c>
      <c r="C19" s="1">
        <v>-142.55000000000001</v>
      </c>
      <c r="D19" s="1">
        <v>-123.62</v>
      </c>
      <c r="E19" s="1">
        <v>-140.68</v>
      </c>
      <c r="F19" s="1">
        <v>-143.66999999999999</v>
      </c>
      <c r="G19" s="1">
        <v>-149.71</v>
      </c>
      <c r="H19" s="1">
        <v>-129.01</v>
      </c>
      <c r="I19" s="20">
        <v>-141.13</v>
      </c>
      <c r="J19" s="1">
        <f>AVERAGE(Tabel7[[#This Row],[2015]:[2019]])</f>
        <v>-140.84</v>
      </c>
      <c r="L19" s="16" t="s">
        <v>43</v>
      </c>
      <c r="M19" s="1">
        <v>-36.130000000000003</v>
      </c>
      <c r="N19" s="1">
        <v>-56.95</v>
      </c>
      <c r="O19" s="1">
        <v>-98.87</v>
      </c>
      <c r="P19" s="1">
        <v>-92.7</v>
      </c>
      <c r="Q19" s="1"/>
      <c r="R19" s="1">
        <v>-152.22</v>
      </c>
      <c r="S19" s="1">
        <v>-85.74</v>
      </c>
      <c r="T19" s="20">
        <v>-90.28</v>
      </c>
      <c r="U19" s="1">
        <f>AVERAGE(Tabel722[[#This Row],[2015]:[2019]])</f>
        <v>-105.23500000000001</v>
      </c>
      <c r="W19" s="16" t="s">
        <v>43</v>
      </c>
      <c r="X19" s="1">
        <v>-230.26</v>
      </c>
      <c r="Y19" s="1">
        <v>-220.53</v>
      </c>
      <c r="Z19" s="1">
        <v>-143.09</v>
      </c>
      <c r="AA19" s="1">
        <v>-188.27</v>
      </c>
      <c r="AB19" s="1">
        <v>-172.97</v>
      </c>
      <c r="AC19" s="1">
        <v>-148.62</v>
      </c>
      <c r="AD19" s="1">
        <v>-159.33000000000001</v>
      </c>
      <c r="AE19" s="20">
        <v>-173.41</v>
      </c>
      <c r="AF19" s="1">
        <f>AVERAGE(Tabel72224[[#This Row],[2015]:[2019]])</f>
        <v>-168.52</v>
      </c>
    </row>
    <row r="20" spans="1:32" x14ac:dyDescent="0.25">
      <c r="A20" s="17" t="s">
        <v>44</v>
      </c>
      <c r="B20" s="7">
        <v>-20.36</v>
      </c>
      <c r="C20" s="7">
        <v>-23.03</v>
      </c>
      <c r="D20" s="7">
        <v>-20.36</v>
      </c>
      <c r="E20" s="7">
        <v>-18.66</v>
      </c>
      <c r="F20" s="7">
        <v>-27.97</v>
      </c>
      <c r="G20" s="7">
        <v>-21.94</v>
      </c>
      <c r="H20" s="7">
        <v>-17.98</v>
      </c>
      <c r="I20" s="21">
        <v>-18.82</v>
      </c>
      <c r="J20" s="7">
        <f>AVERAGE(Tabel7[[#This Row],[2015]:[2019]])</f>
        <v>-21.074000000000002</v>
      </c>
      <c r="L20" s="17" t="s">
        <v>44</v>
      </c>
      <c r="M20" s="7">
        <v>-0.1</v>
      </c>
      <c r="N20" s="7">
        <v>-0.1</v>
      </c>
      <c r="O20" s="7">
        <v>-2.85</v>
      </c>
      <c r="P20" s="7">
        <v>-2.08</v>
      </c>
      <c r="Q20" s="7"/>
      <c r="R20" s="7">
        <v>-1.51</v>
      </c>
      <c r="S20" s="7">
        <v>-3.91</v>
      </c>
      <c r="T20" s="21">
        <v>-2.9</v>
      </c>
      <c r="U20" s="7">
        <f>AVERAGE(Tabel722[[#This Row],[2015]:[2019]])</f>
        <v>-2.6</v>
      </c>
      <c r="W20" s="17" t="s">
        <v>44</v>
      </c>
      <c r="X20" s="7">
        <v>-46.42</v>
      </c>
      <c r="Y20" s="7">
        <v>-43.93</v>
      </c>
      <c r="Z20" s="7">
        <v>-34.119999999999997</v>
      </c>
      <c r="AA20" s="7">
        <v>-35.11</v>
      </c>
      <c r="AB20" s="7">
        <v>-38.04</v>
      </c>
      <c r="AC20" s="7">
        <v>-30.79</v>
      </c>
      <c r="AD20" s="7">
        <v>-25.28</v>
      </c>
      <c r="AE20" s="21">
        <v>-28.93</v>
      </c>
      <c r="AF20" s="7">
        <f>AVERAGE(Tabel72224[[#This Row],[2015]:[2019]])</f>
        <v>-31.630000000000003</v>
      </c>
    </row>
    <row r="21" spans="1:32" x14ac:dyDescent="0.25">
      <c r="A21" s="17" t="s">
        <v>45</v>
      </c>
      <c r="B21" s="7">
        <v>-87.26</v>
      </c>
      <c r="C21" s="7">
        <v>-105.32</v>
      </c>
      <c r="D21" s="7">
        <v>-92.05</v>
      </c>
      <c r="E21" s="7">
        <v>-110.99</v>
      </c>
      <c r="F21" s="7">
        <v>-97.76</v>
      </c>
      <c r="G21" s="7">
        <v>-115.02</v>
      </c>
      <c r="H21" s="7">
        <v>-101.26</v>
      </c>
      <c r="I21" s="21">
        <v>-109.75</v>
      </c>
      <c r="J21" s="7">
        <f>AVERAGE(Tabel7[[#This Row],[2015]:[2019]])</f>
        <v>-106.95599999999999</v>
      </c>
      <c r="L21" s="17" t="s">
        <v>45</v>
      </c>
      <c r="M21" s="7">
        <v>-34.17</v>
      </c>
      <c r="N21" s="7">
        <v>-51.96</v>
      </c>
      <c r="O21" s="7">
        <v>-86.51</v>
      </c>
      <c r="P21" s="7">
        <v>-83.69</v>
      </c>
      <c r="Q21" s="7"/>
      <c r="R21" s="7">
        <v>-146.33000000000001</v>
      </c>
      <c r="S21" s="7">
        <v>-79.59</v>
      </c>
      <c r="T21" s="21">
        <v>-77.709999999999994</v>
      </c>
      <c r="U21" s="7">
        <f>AVERAGE(Tabel722[[#This Row],[2015]:[2019]])</f>
        <v>-96.83</v>
      </c>
      <c r="W21" s="17" t="s">
        <v>45</v>
      </c>
      <c r="X21" s="7">
        <v>-155.5</v>
      </c>
      <c r="Y21" s="7">
        <v>-153.93</v>
      </c>
      <c r="Z21" s="7">
        <v>-96.4</v>
      </c>
      <c r="AA21" s="7">
        <v>-138.06</v>
      </c>
      <c r="AB21" s="7">
        <v>-112.95</v>
      </c>
      <c r="AC21" s="7">
        <v>-101.47</v>
      </c>
      <c r="AD21" s="7">
        <v>-121.09</v>
      </c>
      <c r="AE21" s="21">
        <v>-130.09</v>
      </c>
      <c r="AF21" s="7">
        <f>AVERAGE(Tabel72224[[#This Row],[2015]:[2019]])</f>
        <v>-120.73200000000001</v>
      </c>
    </row>
    <row r="22" spans="1:32" x14ac:dyDescent="0.25">
      <c r="A22" s="17" t="s">
        <v>46</v>
      </c>
      <c r="B22" s="7">
        <v>-13.45</v>
      </c>
      <c r="C22" s="7">
        <v>-14.19</v>
      </c>
      <c r="D22" s="7">
        <v>-11.21</v>
      </c>
      <c r="E22" s="7">
        <v>-11.03</v>
      </c>
      <c r="F22" s="7">
        <v>-17.93</v>
      </c>
      <c r="G22" s="7">
        <v>-12.75</v>
      </c>
      <c r="H22" s="7">
        <v>-9.77</v>
      </c>
      <c r="I22" s="21">
        <v>-12.57</v>
      </c>
      <c r="J22" s="7">
        <f>AVERAGE(Tabel7[[#This Row],[2015]:[2019]])</f>
        <v>-12.810000000000002</v>
      </c>
      <c r="L22" s="17" t="s">
        <v>46</v>
      </c>
      <c r="M22" s="7">
        <v>-1.86</v>
      </c>
      <c r="N22" s="7">
        <v>-4.8899999999999997</v>
      </c>
      <c r="O22" s="7">
        <v>-9.5</v>
      </c>
      <c r="P22" s="7">
        <v>-6.93</v>
      </c>
      <c r="Q22" s="7"/>
      <c r="R22" s="7">
        <v>-4.38</v>
      </c>
      <c r="S22" s="7">
        <v>-2.25</v>
      </c>
      <c r="T22" s="21">
        <v>-9.68</v>
      </c>
      <c r="U22" s="7">
        <f>AVERAGE(Tabel722[[#This Row],[2015]:[2019]])</f>
        <v>-5.81</v>
      </c>
      <c r="W22" s="17" t="s">
        <v>46</v>
      </c>
      <c r="X22" s="7">
        <v>-28.34</v>
      </c>
      <c r="Y22" s="7">
        <v>-22.67</v>
      </c>
      <c r="Z22" s="7">
        <v>-12.56</v>
      </c>
      <c r="AA22" s="7">
        <v>-15.1</v>
      </c>
      <c r="AB22" s="7">
        <v>-21.97</v>
      </c>
      <c r="AC22" s="7">
        <v>-16.37</v>
      </c>
      <c r="AD22" s="7">
        <v>-12.95</v>
      </c>
      <c r="AE22" s="21">
        <v>-14.4</v>
      </c>
      <c r="AF22" s="7">
        <f>AVERAGE(Tabel72224[[#This Row],[2015]:[2019]])</f>
        <v>-16.158000000000001</v>
      </c>
    </row>
    <row r="23" spans="1:32" x14ac:dyDescent="0.25">
      <c r="A23" s="16" t="s">
        <v>47</v>
      </c>
      <c r="B23" s="1">
        <v>-45.13</v>
      </c>
      <c r="C23" s="1">
        <v>-52.68</v>
      </c>
      <c r="D23" s="1">
        <v>-49.18</v>
      </c>
      <c r="E23" s="1">
        <v>-49.6</v>
      </c>
      <c r="F23" s="1">
        <v>-61.47</v>
      </c>
      <c r="G23" s="1">
        <v>-57.79</v>
      </c>
      <c r="H23" s="1">
        <v>-51.64</v>
      </c>
      <c r="I23" s="20">
        <v>-56.79</v>
      </c>
      <c r="J23" s="1">
        <f>AVERAGE(Tabel7[[#This Row],[2015]:[2019]])</f>
        <v>-55.458000000000006</v>
      </c>
      <c r="L23" s="16" t="s">
        <v>47</v>
      </c>
      <c r="M23" s="1">
        <v>-21.76</v>
      </c>
      <c r="N23" s="1">
        <v>-28.88</v>
      </c>
      <c r="O23" s="1">
        <v>-36.4</v>
      </c>
      <c r="P23" s="1">
        <v>-38.36</v>
      </c>
      <c r="Q23" s="1"/>
      <c r="R23" s="1">
        <v>-61.22</v>
      </c>
      <c r="S23" s="1">
        <v>-39.93</v>
      </c>
      <c r="T23" s="20">
        <v>-43.51</v>
      </c>
      <c r="U23" s="1">
        <f>AVERAGE(Tabel722[[#This Row],[2015]:[2019]])</f>
        <v>-45.754999999999995</v>
      </c>
      <c r="W23" s="16" t="s">
        <v>47</v>
      </c>
      <c r="X23" s="1">
        <v>-75.180000000000007</v>
      </c>
      <c r="Y23" s="1">
        <v>-74.349999999999994</v>
      </c>
      <c r="Z23" s="1">
        <v>-59.24</v>
      </c>
      <c r="AA23" s="1">
        <v>-60.74</v>
      </c>
      <c r="AB23" s="1">
        <v>-69.89</v>
      </c>
      <c r="AC23" s="1">
        <v>-56.3</v>
      </c>
      <c r="AD23" s="1">
        <v>-58.52</v>
      </c>
      <c r="AE23" s="20">
        <v>-65.23</v>
      </c>
      <c r="AF23" s="1">
        <f>AVERAGE(Tabel72224[[#This Row],[2015]:[2019]])</f>
        <v>-62.136000000000003</v>
      </c>
    </row>
    <row r="24" spans="1:32" x14ac:dyDescent="0.25">
      <c r="A24" s="17" t="s">
        <v>44</v>
      </c>
      <c r="B24" s="7">
        <v>-9.6199999999999992</v>
      </c>
      <c r="C24" s="7">
        <v>-11.6</v>
      </c>
      <c r="D24" s="7">
        <v>-9.2100000000000009</v>
      </c>
      <c r="E24" s="7">
        <v>-8.4600000000000009</v>
      </c>
      <c r="F24" s="7">
        <v>-14.3</v>
      </c>
      <c r="G24" s="7">
        <v>-9.57</v>
      </c>
      <c r="H24" s="7">
        <v>-6.89</v>
      </c>
      <c r="I24" s="21">
        <v>-7.33</v>
      </c>
      <c r="J24" s="7">
        <f>AVERAGE(Tabel7[[#This Row],[2015]:[2019]])</f>
        <v>-9.3099999999999987</v>
      </c>
      <c r="L24" s="17" t="s">
        <v>44</v>
      </c>
      <c r="M24" s="7">
        <v>-0.06</v>
      </c>
      <c r="N24" s="7">
        <v>-0.05</v>
      </c>
      <c r="O24" s="7">
        <v>-1.24</v>
      </c>
      <c r="P24" s="7">
        <v>-1.45</v>
      </c>
      <c r="Q24" s="7"/>
      <c r="R24" s="7">
        <v>-0.64</v>
      </c>
      <c r="S24" s="7">
        <v>-2.09</v>
      </c>
      <c r="T24" s="21">
        <v>-1.38</v>
      </c>
      <c r="U24" s="7">
        <f>AVERAGE(Tabel722[[#This Row],[2015]:[2019]])</f>
        <v>-1.39</v>
      </c>
      <c r="W24" s="17" t="s">
        <v>44</v>
      </c>
      <c r="X24" s="7">
        <v>-21.91</v>
      </c>
      <c r="Y24" s="7">
        <v>-22.11</v>
      </c>
      <c r="Z24" s="7">
        <v>-15.48</v>
      </c>
      <c r="AA24" s="7">
        <v>-15.4</v>
      </c>
      <c r="AB24" s="7">
        <v>-19.39</v>
      </c>
      <c r="AC24" s="7">
        <v>-13.44</v>
      </c>
      <c r="AD24" s="7">
        <v>-9.49</v>
      </c>
      <c r="AE24" s="21">
        <v>-11.12</v>
      </c>
      <c r="AF24" s="7">
        <f>AVERAGE(Tabel72224[[#This Row],[2015]:[2019]])</f>
        <v>-13.768000000000001</v>
      </c>
    </row>
    <row r="25" spans="1:32" x14ac:dyDescent="0.25">
      <c r="A25" s="17" t="s">
        <v>45</v>
      </c>
      <c r="B25" s="7">
        <v>-14.42</v>
      </c>
      <c r="C25" s="7">
        <v>-16.62</v>
      </c>
      <c r="D25" s="7">
        <v>-16.72</v>
      </c>
      <c r="E25" s="7">
        <v>-17.34</v>
      </c>
      <c r="F25" s="7">
        <v>-22.5</v>
      </c>
      <c r="G25" s="7">
        <v>-27.28</v>
      </c>
      <c r="H25" s="7">
        <v>-24.12</v>
      </c>
      <c r="I25" s="21">
        <v>-27.04</v>
      </c>
      <c r="J25" s="7">
        <f>AVERAGE(Tabel7[[#This Row],[2015]:[2019]])</f>
        <v>-23.655999999999999</v>
      </c>
      <c r="L25" s="17" t="s">
        <v>45</v>
      </c>
      <c r="M25" s="7">
        <v>-5.6</v>
      </c>
      <c r="N25" s="7">
        <v>-8.86</v>
      </c>
      <c r="O25" s="7">
        <v>-12.02</v>
      </c>
      <c r="P25" s="7">
        <v>-11.23</v>
      </c>
      <c r="Q25" s="7"/>
      <c r="R25" s="7">
        <v>-39.49</v>
      </c>
      <c r="S25" s="7">
        <v>-16.690000000000001</v>
      </c>
      <c r="T25" s="21">
        <v>-16.93</v>
      </c>
      <c r="U25" s="7">
        <f>AVERAGE(Tabel722[[#This Row],[2015]:[2019]])</f>
        <v>-21.085000000000001</v>
      </c>
      <c r="W25" s="17" t="s">
        <v>45</v>
      </c>
      <c r="X25" s="7">
        <v>-25.77</v>
      </c>
      <c r="Y25" s="7">
        <v>-23.68</v>
      </c>
      <c r="Z25" s="7">
        <v>-20.41</v>
      </c>
      <c r="AA25" s="7">
        <v>-23.4</v>
      </c>
      <c r="AB25" s="7">
        <v>-25.84</v>
      </c>
      <c r="AC25" s="7">
        <v>-21.99</v>
      </c>
      <c r="AD25" s="7">
        <v>-29.71</v>
      </c>
      <c r="AE25" s="21">
        <v>-33.46</v>
      </c>
      <c r="AF25" s="7">
        <f>AVERAGE(Tabel72224[[#This Row],[2015]:[2019]])</f>
        <v>-26.880000000000003</v>
      </c>
    </row>
    <row r="26" spans="1:32" x14ac:dyDescent="0.25">
      <c r="A26" s="17" t="s">
        <v>48</v>
      </c>
      <c r="B26" s="7">
        <v>-16.260000000000002</v>
      </c>
      <c r="C26" s="7">
        <v>-18.64</v>
      </c>
      <c r="D26" s="7">
        <v>-19</v>
      </c>
      <c r="E26" s="7">
        <v>-19.39</v>
      </c>
      <c r="F26" s="7">
        <v>-17.89</v>
      </c>
      <c r="G26" s="7">
        <v>-16.440000000000001</v>
      </c>
      <c r="H26" s="7">
        <v>-16.829999999999998</v>
      </c>
      <c r="I26" s="21">
        <v>-17.68</v>
      </c>
      <c r="J26" s="7">
        <f>AVERAGE(Tabel7[[#This Row],[2015]:[2019]])</f>
        <v>-17.645999999999997</v>
      </c>
      <c r="L26" s="17" t="s">
        <v>48</v>
      </c>
      <c r="M26" s="7">
        <v>-15.7</v>
      </c>
      <c r="N26" s="7">
        <v>-18.79</v>
      </c>
      <c r="O26" s="7">
        <v>-19.920000000000002</v>
      </c>
      <c r="P26" s="7">
        <v>-22.53</v>
      </c>
      <c r="Q26" s="7"/>
      <c r="R26" s="7">
        <v>-19.02</v>
      </c>
      <c r="S26" s="7">
        <v>-19.38</v>
      </c>
      <c r="T26" s="21">
        <v>-21.2</v>
      </c>
      <c r="U26" s="7">
        <f>AVERAGE(Tabel722[[#This Row],[2015]:[2019]])</f>
        <v>-20.532499999999999</v>
      </c>
      <c r="W26" s="17" t="s">
        <v>48</v>
      </c>
      <c r="X26" s="7">
        <v>-16.98</v>
      </c>
      <c r="Y26" s="7">
        <v>-18.510000000000002</v>
      </c>
      <c r="Z26" s="7">
        <v>-18.28</v>
      </c>
      <c r="AA26" s="7">
        <v>-16.29</v>
      </c>
      <c r="AB26" s="7">
        <v>-16.63</v>
      </c>
      <c r="AC26" s="7">
        <v>-15.33</v>
      </c>
      <c r="AD26" s="7">
        <v>-14.35</v>
      </c>
      <c r="AE26" s="21">
        <v>-15.45</v>
      </c>
      <c r="AF26" s="7">
        <f>AVERAGE(Tabel72224[[#This Row],[2015]:[2019]])</f>
        <v>-15.61</v>
      </c>
    </row>
    <row r="27" spans="1:32" x14ac:dyDescent="0.25">
      <c r="A27" s="17" t="s">
        <v>46</v>
      </c>
      <c r="B27" s="7">
        <v>-4.83</v>
      </c>
      <c r="C27" s="7">
        <v>-5.82</v>
      </c>
      <c r="D27" s="7">
        <v>-4.25</v>
      </c>
      <c r="E27" s="7">
        <v>-4.4000000000000004</v>
      </c>
      <c r="F27" s="7">
        <v>-6.77</v>
      </c>
      <c r="G27" s="7">
        <v>-4.49</v>
      </c>
      <c r="H27" s="7">
        <v>-3.8</v>
      </c>
      <c r="I27" s="21">
        <v>-4.7300000000000004</v>
      </c>
      <c r="J27" s="7">
        <f>AVERAGE(Tabel7[[#This Row],[2015]:[2019]])</f>
        <v>-4.8380000000000001</v>
      </c>
      <c r="L27" s="17" t="s">
        <v>46</v>
      </c>
      <c r="M27" s="7">
        <v>-0.41</v>
      </c>
      <c r="N27" s="7">
        <v>-1.18</v>
      </c>
      <c r="O27" s="7">
        <v>-3.22</v>
      </c>
      <c r="P27" s="7">
        <v>-3.15</v>
      </c>
      <c r="Q27" s="7"/>
      <c r="R27" s="7">
        <v>-2.0699999999999998</v>
      </c>
      <c r="S27" s="7">
        <v>-1.77</v>
      </c>
      <c r="T27" s="21">
        <v>-4</v>
      </c>
      <c r="U27" s="7">
        <f>AVERAGE(Tabel722[[#This Row],[2015]:[2019]])</f>
        <v>-2.7475000000000001</v>
      </c>
      <c r="W27" s="17" t="s">
        <v>46</v>
      </c>
      <c r="X27" s="7">
        <v>-10.52</v>
      </c>
      <c r="Y27" s="7">
        <v>-10.050000000000001</v>
      </c>
      <c r="Z27" s="7">
        <v>-5.07</v>
      </c>
      <c r="AA27" s="7">
        <v>-5.65</v>
      </c>
      <c r="AB27" s="7">
        <v>-8.0299999999999994</v>
      </c>
      <c r="AC27" s="7">
        <v>-5.55</v>
      </c>
      <c r="AD27" s="7">
        <v>-4.9800000000000004</v>
      </c>
      <c r="AE27" s="21">
        <v>-5.2</v>
      </c>
      <c r="AF27" s="7">
        <f>AVERAGE(Tabel72224[[#This Row],[2015]:[2019]])</f>
        <v>-5.8819999999999997</v>
      </c>
    </row>
    <row r="28" spans="1:32" x14ac:dyDescent="0.25">
      <c r="A28" s="16" t="s">
        <v>49</v>
      </c>
      <c r="B28" s="1">
        <v>-23.78</v>
      </c>
      <c r="C28" s="1">
        <v>-35.67</v>
      </c>
      <c r="D28" s="1">
        <v>-33.97</v>
      </c>
      <c r="E28" s="1">
        <v>-35.4</v>
      </c>
      <c r="F28" s="1">
        <v>-47.18</v>
      </c>
      <c r="G28" s="1">
        <v>-45.09</v>
      </c>
      <c r="H28" s="1">
        <v>-42.24</v>
      </c>
      <c r="I28" s="20">
        <v>-52.35</v>
      </c>
      <c r="J28" s="1">
        <f>AVERAGE(Tabel7[[#This Row],[2015]:[2019]])</f>
        <v>-44.451999999999998</v>
      </c>
      <c r="L28" s="16" t="s">
        <v>49</v>
      </c>
      <c r="M28" s="1">
        <v>-8.27</v>
      </c>
      <c r="N28" s="1">
        <v>-20.71</v>
      </c>
      <c r="O28" s="1">
        <v>-23.65</v>
      </c>
      <c r="P28" s="1">
        <v>-30.06</v>
      </c>
      <c r="Q28" s="1"/>
      <c r="R28" s="1">
        <v>-44.91</v>
      </c>
      <c r="S28" s="1">
        <v>-48.07</v>
      </c>
      <c r="T28" s="20">
        <v>-54.82</v>
      </c>
      <c r="U28" s="1">
        <f>AVERAGE(Tabel722[[#This Row],[2015]:[2019]])</f>
        <v>-44.464999999999996</v>
      </c>
      <c r="W28" s="16" t="s">
        <v>49</v>
      </c>
      <c r="X28" s="1">
        <v>-43.72</v>
      </c>
      <c r="Y28" s="1">
        <v>-49.29</v>
      </c>
      <c r="Z28" s="1">
        <v>-42.09</v>
      </c>
      <c r="AA28" s="1">
        <v>-40.69</v>
      </c>
      <c r="AB28" s="1">
        <v>-51.66</v>
      </c>
      <c r="AC28" s="1">
        <v>-45.16</v>
      </c>
      <c r="AD28" s="1">
        <v>-41.44</v>
      </c>
      <c r="AE28" s="20">
        <v>-50.78</v>
      </c>
      <c r="AF28" s="1">
        <f>AVERAGE(Tabel72224[[#This Row],[2015]:[2019]])</f>
        <v>-45.945999999999998</v>
      </c>
    </row>
    <row r="29" spans="1:32" x14ac:dyDescent="0.25">
      <c r="A29" s="16" t="s">
        <v>50</v>
      </c>
      <c r="B29" s="1">
        <v>-36.380000000000003</v>
      </c>
      <c r="C29" s="1">
        <v>-37.43</v>
      </c>
      <c r="D29" s="1">
        <v>-40.869999999999997</v>
      </c>
      <c r="E29" s="1">
        <v>-34.479999999999997</v>
      </c>
      <c r="F29" s="1">
        <v>-43.71</v>
      </c>
      <c r="G29" s="1">
        <v>-46.95</v>
      </c>
      <c r="H29" s="1">
        <v>-37.729999999999997</v>
      </c>
      <c r="I29" s="20">
        <v>-47.42</v>
      </c>
      <c r="J29" s="1">
        <f>AVERAGE(Tabel7[[#This Row],[2015]:[2019]])</f>
        <v>-42.058000000000007</v>
      </c>
      <c r="L29" s="16" t="s">
        <v>50</v>
      </c>
      <c r="M29" s="1">
        <v>-21.8</v>
      </c>
      <c r="N29" s="1">
        <v>-28.81</v>
      </c>
      <c r="O29" s="1">
        <v>-43.23</v>
      </c>
      <c r="P29" s="1">
        <v>-27.36</v>
      </c>
      <c r="Q29" s="1"/>
      <c r="R29" s="1">
        <v>-42.06</v>
      </c>
      <c r="S29" s="1">
        <v>-30.34</v>
      </c>
      <c r="T29" s="20">
        <v>-48.52</v>
      </c>
      <c r="U29" s="1">
        <f>AVERAGE(Tabel722[[#This Row],[2015]:[2019]])</f>
        <v>-37.07</v>
      </c>
      <c r="W29" s="16" t="s">
        <v>50</v>
      </c>
      <c r="X29" s="1">
        <v>-55.11</v>
      </c>
      <c r="Y29" s="1">
        <v>-45.27</v>
      </c>
      <c r="Z29" s="1">
        <v>-39.020000000000003</v>
      </c>
      <c r="AA29" s="1">
        <v>-41.53</v>
      </c>
      <c r="AB29" s="1">
        <v>-51.66</v>
      </c>
      <c r="AC29" s="1">
        <v>-49.07</v>
      </c>
      <c r="AD29" s="1">
        <v>-41.74</v>
      </c>
      <c r="AE29" s="20">
        <v>-46.72</v>
      </c>
      <c r="AF29" s="1">
        <f>AVERAGE(Tabel72224[[#This Row],[2015]:[2019]])</f>
        <v>-46.143999999999998</v>
      </c>
    </row>
    <row r="30" spans="1:32" x14ac:dyDescent="0.25">
      <c r="A30" s="16" t="s">
        <v>51</v>
      </c>
      <c r="B30" s="1">
        <v>-251.8</v>
      </c>
      <c r="C30" s="1">
        <v>-432.69</v>
      </c>
      <c r="D30" s="1">
        <v>-321.29000000000002</v>
      </c>
      <c r="E30" s="1">
        <v>-411.41</v>
      </c>
      <c r="F30" s="1">
        <v>-446.53</v>
      </c>
      <c r="G30" s="1">
        <v>-321.19</v>
      </c>
      <c r="H30" s="1">
        <v>-259.13</v>
      </c>
      <c r="I30" s="20">
        <v>-275.55</v>
      </c>
      <c r="J30" s="1">
        <f>AVERAGE(Tabel7[[#This Row],[2015]:[2019]])</f>
        <v>-342.76200000000006</v>
      </c>
      <c r="L30" s="16" t="s">
        <v>51</v>
      </c>
      <c r="M30" s="1">
        <v>-167.26</v>
      </c>
      <c r="N30" s="1">
        <v>-412.43</v>
      </c>
      <c r="O30" s="1">
        <v>-233.3</v>
      </c>
      <c r="P30" s="1">
        <v>-306.25</v>
      </c>
      <c r="Q30" s="1"/>
      <c r="R30" s="1">
        <v>-184.01</v>
      </c>
      <c r="S30" s="1">
        <v>-216.55</v>
      </c>
      <c r="T30" s="20">
        <v>-218.76</v>
      </c>
      <c r="U30" s="1">
        <f>AVERAGE(Tabel722[[#This Row],[2015]:[2019]])</f>
        <v>-231.39249999999998</v>
      </c>
      <c r="W30" s="16" t="s">
        <v>51</v>
      </c>
      <c r="X30" s="1">
        <v>-360.48</v>
      </c>
      <c r="Y30" s="1">
        <v>-451.15</v>
      </c>
      <c r="Z30" s="1">
        <v>-390.5</v>
      </c>
      <c r="AA30" s="1">
        <v>-515.72</v>
      </c>
      <c r="AB30" s="1">
        <v>-504.8</v>
      </c>
      <c r="AC30" s="1">
        <v>-380.6</v>
      </c>
      <c r="AD30" s="1">
        <v>-293.92</v>
      </c>
      <c r="AE30" s="20">
        <v>-311.58999999999997</v>
      </c>
      <c r="AF30" s="1">
        <f>AVERAGE(Tabel72224[[#This Row],[2015]:[2019]])</f>
        <v>-401.32599999999996</v>
      </c>
    </row>
    <row r="31" spans="1:32" x14ac:dyDescent="0.25">
      <c r="A31" s="17" t="s">
        <v>52</v>
      </c>
      <c r="B31" s="7">
        <v>-218.47</v>
      </c>
      <c r="C31" s="7">
        <v>-196.3</v>
      </c>
      <c r="D31" s="7">
        <v>-209.09</v>
      </c>
      <c r="E31" s="7">
        <v>-296.7</v>
      </c>
      <c r="F31" s="7">
        <v>-229.2</v>
      </c>
      <c r="G31" s="7">
        <v>-189.46</v>
      </c>
      <c r="H31" s="7">
        <v>-213.6</v>
      </c>
      <c r="I31" s="21">
        <v>-275.55</v>
      </c>
      <c r="J31" s="7">
        <f>AVERAGE(Tabel7[[#This Row],[2015]:[2019]])</f>
        <v>-240.90199999999999</v>
      </c>
      <c r="L31" s="17" t="s">
        <v>52</v>
      </c>
      <c r="M31" s="7">
        <v>-167.26</v>
      </c>
      <c r="N31" s="7">
        <v>-164.76</v>
      </c>
      <c r="O31" s="7">
        <v>-205.33</v>
      </c>
      <c r="P31" s="7">
        <v>-223.45</v>
      </c>
      <c r="Q31" s="7"/>
      <c r="R31" s="7">
        <v>-184.01</v>
      </c>
      <c r="S31" s="7">
        <v>-216.55</v>
      </c>
      <c r="T31" s="21">
        <v>-218.76</v>
      </c>
      <c r="U31" s="7">
        <f>AVERAGE(Tabel722[[#This Row],[2015]:[2019]])</f>
        <v>-210.6925</v>
      </c>
      <c r="W31" s="17" t="s">
        <v>52</v>
      </c>
      <c r="X31" s="7">
        <v>-284.3</v>
      </c>
      <c r="Y31" s="7">
        <v>-225.03</v>
      </c>
      <c r="Z31" s="7">
        <v>-212.05</v>
      </c>
      <c r="AA31" s="7">
        <v>-369.36</v>
      </c>
      <c r="AB31" s="7">
        <v>-209.32</v>
      </c>
      <c r="AC31" s="7">
        <v>-191.83</v>
      </c>
      <c r="AD31" s="7">
        <v>-226.47</v>
      </c>
      <c r="AE31" s="21">
        <v>-311.58999999999997</v>
      </c>
      <c r="AF31" s="7">
        <f>AVERAGE(Tabel72224[[#This Row],[2015]:[2019]])</f>
        <v>-261.71400000000006</v>
      </c>
    </row>
    <row r="32" spans="1:32" x14ac:dyDescent="0.25">
      <c r="A32" s="17" t="s">
        <v>53</v>
      </c>
      <c r="B32" s="7">
        <v>-33.33</v>
      </c>
      <c r="C32" s="7">
        <v>-236.39</v>
      </c>
      <c r="D32" s="7">
        <v>-112.19</v>
      </c>
      <c r="E32" s="7">
        <v>-114.7</v>
      </c>
      <c r="F32" s="7">
        <v>-217.33</v>
      </c>
      <c r="G32" s="7">
        <v>-131.72999999999999</v>
      </c>
      <c r="H32" s="7">
        <v>-45.53</v>
      </c>
      <c r="I32" s="21">
        <v>0</v>
      </c>
      <c r="J32" s="7">
        <f>AVERAGE(Tabel7[[#This Row],[2015]:[2019]])</f>
        <v>-101.85799999999999</v>
      </c>
      <c r="L32" s="17" t="s">
        <v>53</v>
      </c>
      <c r="M32" s="7">
        <v>0</v>
      </c>
      <c r="N32" s="7">
        <v>-247.67</v>
      </c>
      <c r="O32" s="7">
        <v>-27.97</v>
      </c>
      <c r="P32" s="7">
        <v>-82.8</v>
      </c>
      <c r="Q32" s="7"/>
      <c r="R32" s="7">
        <v>0</v>
      </c>
      <c r="S32" s="7">
        <v>0</v>
      </c>
      <c r="T32" s="21">
        <v>0</v>
      </c>
      <c r="U32" s="7">
        <f>AVERAGE(Tabel722[[#This Row],[2015]:[2019]])</f>
        <v>-20.7</v>
      </c>
      <c r="W32" s="17" t="s">
        <v>53</v>
      </c>
      <c r="X32" s="7">
        <v>-76.19</v>
      </c>
      <c r="Y32" s="7">
        <v>-226.12</v>
      </c>
      <c r="Z32" s="7">
        <v>-178.44</v>
      </c>
      <c r="AA32" s="7">
        <v>-146.35</v>
      </c>
      <c r="AB32" s="7">
        <v>-295.48</v>
      </c>
      <c r="AC32" s="7">
        <v>-188.77</v>
      </c>
      <c r="AD32" s="7">
        <v>-67.45</v>
      </c>
      <c r="AE32" s="21">
        <v>0</v>
      </c>
      <c r="AF32" s="7">
        <f>AVERAGE(Tabel72224[[#This Row],[2015]:[2019]])</f>
        <v>-139.61000000000001</v>
      </c>
    </row>
    <row r="33" spans="1:32" x14ac:dyDescent="0.25">
      <c r="A33" s="16" t="s">
        <v>54</v>
      </c>
      <c r="B33" s="1">
        <v>-33.770000000000003</v>
      </c>
      <c r="C33" s="1">
        <v>-34.4</v>
      </c>
      <c r="D33" s="1">
        <v>-57.82</v>
      </c>
      <c r="E33" s="1">
        <v>-56.62</v>
      </c>
      <c r="F33" s="1">
        <v>-31.62</v>
      </c>
      <c r="G33" s="1">
        <v>-41.35</v>
      </c>
      <c r="H33" s="1">
        <v>-45.09</v>
      </c>
      <c r="I33" s="20">
        <v>-56.31</v>
      </c>
      <c r="J33" s="1">
        <f>AVERAGE(Tabel7[[#This Row],[2015]:[2019]])</f>
        <v>-46.198</v>
      </c>
      <c r="L33" s="16" t="s">
        <v>54</v>
      </c>
      <c r="M33" s="1">
        <v>-46.45</v>
      </c>
      <c r="N33" s="1">
        <v>-19.79</v>
      </c>
      <c r="O33" s="1">
        <v>-76</v>
      </c>
      <c r="P33" s="1">
        <v>-92.44</v>
      </c>
      <c r="Q33" s="1"/>
      <c r="R33" s="1">
        <v>-90.14</v>
      </c>
      <c r="S33" s="1">
        <v>-114.45</v>
      </c>
      <c r="T33" s="20">
        <v>-74.08</v>
      </c>
      <c r="U33" s="1">
        <f>AVERAGE(Tabel722[[#This Row],[2015]:[2019]])</f>
        <v>-92.777499999999989</v>
      </c>
      <c r="W33" s="16" t="s">
        <v>54</v>
      </c>
      <c r="X33" s="1">
        <v>-17.46</v>
      </c>
      <c r="Y33" s="1">
        <v>-47.71</v>
      </c>
      <c r="Z33" s="1">
        <v>-43.52</v>
      </c>
      <c r="AA33" s="1">
        <v>-21.08</v>
      </c>
      <c r="AB33" s="1">
        <v>-21.62</v>
      </c>
      <c r="AC33" s="1">
        <v>-20.23</v>
      </c>
      <c r="AD33" s="1">
        <v>-22.07</v>
      </c>
      <c r="AE33" s="20">
        <v>-45.04</v>
      </c>
      <c r="AF33" s="1">
        <f>AVERAGE(Tabel72224[[#This Row],[2015]:[2019]])</f>
        <v>-26.007999999999999</v>
      </c>
    </row>
    <row r="34" spans="1:32" x14ac:dyDescent="0.25">
      <c r="A34" s="15" t="s">
        <v>55</v>
      </c>
      <c r="B34" s="6">
        <v>1057.01</v>
      </c>
      <c r="C34" s="6">
        <v>1080.27</v>
      </c>
      <c r="D34" s="6">
        <v>951.68</v>
      </c>
      <c r="E34" s="6">
        <v>395.84</v>
      </c>
      <c r="F34" s="6">
        <v>-111.32</v>
      </c>
      <c r="G34" s="6">
        <v>9.5500000000000007</v>
      </c>
      <c r="H34" s="6">
        <v>380.83</v>
      </c>
      <c r="I34" s="19">
        <v>960.82</v>
      </c>
      <c r="J34" s="6">
        <f>AVERAGE(Tabel7[[#This Row],[2015]:[2019]])</f>
        <v>327.14400000000001</v>
      </c>
      <c r="L34" s="15" t="s">
        <v>55</v>
      </c>
      <c r="M34" s="6">
        <v>1486.55</v>
      </c>
      <c r="N34" s="6">
        <v>1455.31</v>
      </c>
      <c r="O34" s="6">
        <v>1338.34</v>
      </c>
      <c r="P34" s="6">
        <v>408.6</v>
      </c>
      <c r="Q34" s="6"/>
      <c r="R34" s="6">
        <v>149.80000000000001</v>
      </c>
      <c r="S34" s="6">
        <v>295.66000000000003</v>
      </c>
      <c r="T34" s="19">
        <v>1075.68</v>
      </c>
      <c r="U34" s="6">
        <f>AVERAGE(Tabel722[[#This Row],[2015]:[2019]])</f>
        <v>482.43500000000006</v>
      </c>
      <c r="W34" s="15" t="s">
        <v>55</v>
      </c>
      <c r="X34" s="6">
        <v>504.81</v>
      </c>
      <c r="Y34" s="6">
        <v>738.64</v>
      </c>
      <c r="Z34" s="6">
        <v>647.54999999999995</v>
      </c>
      <c r="AA34" s="6">
        <v>383.18</v>
      </c>
      <c r="AB34" s="6">
        <v>-342.5</v>
      </c>
      <c r="AC34" s="6">
        <v>-51.17</v>
      </c>
      <c r="AD34" s="6">
        <v>33.700000000000003</v>
      </c>
      <c r="AE34" s="19">
        <v>887.9</v>
      </c>
      <c r="AF34" s="6">
        <f>AVERAGE(Tabel72224[[#This Row],[2015]:[2019]])</f>
        <v>182.22200000000001</v>
      </c>
    </row>
    <row r="35" spans="1:32" x14ac:dyDescent="0.25">
      <c r="A35" s="15" t="s">
        <v>56</v>
      </c>
      <c r="B35" s="6">
        <v>-145.19999999999999</v>
      </c>
      <c r="C35" s="6">
        <v>-164.77</v>
      </c>
      <c r="D35" s="6">
        <v>-189.28</v>
      </c>
      <c r="E35" s="6">
        <v>-196.82</v>
      </c>
      <c r="F35" s="6">
        <v>-177.55</v>
      </c>
      <c r="G35" s="6">
        <v>-204.39</v>
      </c>
      <c r="H35" s="6">
        <v>-185.78</v>
      </c>
      <c r="I35" s="19">
        <v>-224.96</v>
      </c>
      <c r="J35" s="6">
        <f>AVERAGE(Tabel7[[#This Row],[2015]:[2019]])</f>
        <v>-197.9</v>
      </c>
      <c r="L35" s="15" t="s">
        <v>56</v>
      </c>
      <c r="M35" s="6">
        <v>-104.93</v>
      </c>
      <c r="N35" s="6">
        <v>-140.32</v>
      </c>
      <c r="O35" s="6">
        <v>-142.99</v>
      </c>
      <c r="P35" s="6">
        <v>-191.95</v>
      </c>
      <c r="Q35" s="6"/>
      <c r="R35" s="6">
        <v>-320.48</v>
      </c>
      <c r="S35" s="6">
        <v>-180.79</v>
      </c>
      <c r="T35" s="19">
        <v>-133.61000000000001</v>
      </c>
      <c r="U35" s="6">
        <f>AVERAGE(Tabel722[[#This Row],[2015]:[2019]])</f>
        <v>-206.70750000000001</v>
      </c>
      <c r="W35" s="15" t="s">
        <v>56</v>
      </c>
      <c r="X35" s="6">
        <v>-196.96</v>
      </c>
      <c r="Y35" s="6">
        <v>-187.04</v>
      </c>
      <c r="Z35" s="6">
        <v>-225.69</v>
      </c>
      <c r="AA35" s="6">
        <v>-201.65</v>
      </c>
      <c r="AB35" s="6">
        <v>-185.01</v>
      </c>
      <c r="AC35" s="6">
        <v>-154.12</v>
      </c>
      <c r="AD35" s="6">
        <v>-207.3</v>
      </c>
      <c r="AE35" s="19">
        <v>-282.95</v>
      </c>
      <c r="AF35" s="6">
        <f>AVERAGE(Tabel72224[[#This Row],[2015]:[2019]])</f>
        <v>-206.20599999999999</v>
      </c>
    </row>
    <row r="36" spans="1:32" x14ac:dyDescent="0.25">
      <c r="A36" s="25" t="s">
        <v>57</v>
      </c>
      <c r="B36" s="26">
        <v>911.81</v>
      </c>
      <c r="C36" s="26">
        <v>915.5</v>
      </c>
      <c r="D36" s="26">
        <v>762.41</v>
      </c>
      <c r="E36" s="26">
        <v>199.02</v>
      </c>
      <c r="F36" s="26">
        <v>-288.87</v>
      </c>
      <c r="G36" s="26">
        <v>-194.84</v>
      </c>
      <c r="H36" s="26">
        <v>195.05</v>
      </c>
      <c r="I36" s="27">
        <v>735.85</v>
      </c>
      <c r="J36" s="26">
        <f>AVERAGE(Tabel7[[#This Row],[2015]:[2019]])</f>
        <v>129.24200000000002</v>
      </c>
      <c r="L36" s="25" t="s">
        <v>57</v>
      </c>
      <c r="M36" s="26">
        <v>1381.61</v>
      </c>
      <c r="N36" s="26">
        <v>1314.99</v>
      </c>
      <c r="O36" s="26">
        <v>1195.3499999999999</v>
      </c>
      <c r="P36" s="26">
        <v>216.65</v>
      </c>
      <c r="Q36" s="26"/>
      <c r="R36" s="26">
        <v>-170.69</v>
      </c>
      <c r="S36" s="26">
        <v>114.88</v>
      </c>
      <c r="T36" s="27">
        <v>942.07</v>
      </c>
      <c r="U36" s="26">
        <f>AVERAGE(Tabel722[[#This Row],[2015]:[2019]])</f>
        <v>275.72750000000002</v>
      </c>
      <c r="W36" s="25" t="s">
        <v>57</v>
      </c>
      <c r="X36" s="26">
        <v>307.85000000000002</v>
      </c>
      <c r="Y36" s="26">
        <v>551.6</v>
      </c>
      <c r="Z36" s="26">
        <v>421.86</v>
      </c>
      <c r="AA36" s="26">
        <v>181.52</v>
      </c>
      <c r="AB36" s="26">
        <v>-527.51</v>
      </c>
      <c r="AC36" s="26">
        <v>-205.29</v>
      </c>
      <c r="AD36" s="26">
        <v>-173.59</v>
      </c>
      <c r="AE36" s="27">
        <v>604.96</v>
      </c>
      <c r="AF36" s="26">
        <f>AVERAGE(Tabel72224[[#This Row],[2015]:[2019]])</f>
        <v>-23.981999999999992</v>
      </c>
    </row>
    <row r="38" spans="1:32" x14ac:dyDescent="0.25">
      <c r="A38" s="11" t="s">
        <v>9</v>
      </c>
      <c r="B38" s="12"/>
      <c r="C38" s="12"/>
      <c r="D38" s="12"/>
      <c r="E38" s="12"/>
      <c r="F38" s="12"/>
      <c r="G38" s="12"/>
      <c r="H38" s="12"/>
      <c r="I38" s="13"/>
      <c r="J38" s="58"/>
      <c r="L38" s="11" t="s">
        <v>74</v>
      </c>
      <c r="M38" s="12"/>
      <c r="N38" s="12"/>
      <c r="O38" s="12"/>
      <c r="P38" s="12"/>
      <c r="Q38" s="12"/>
      <c r="R38" s="12"/>
      <c r="S38" s="12"/>
      <c r="T38" s="13"/>
      <c r="U38" s="58"/>
      <c r="W38" s="11" t="s">
        <v>75</v>
      </c>
      <c r="X38" s="12"/>
      <c r="Y38" s="12"/>
      <c r="Z38" s="12"/>
      <c r="AA38" s="12"/>
      <c r="AB38" s="12"/>
      <c r="AC38" s="12"/>
      <c r="AD38" s="12"/>
      <c r="AE38" s="13"/>
    </row>
    <row r="39" spans="1:32" x14ac:dyDescent="0.25">
      <c r="A39" s="28" t="s">
        <v>58</v>
      </c>
      <c r="B39" s="23" t="s">
        <v>59</v>
      </c>
      <c r="C39" s="23" t="s">
        <v>19</v>
      </c>
      <c r="D39" s="23" t="s">
        <v>20</v>
      </c>
      <c r="E39" s="23" t="s">
        <v>21</v>
      </c>
      <c r="F39" s="23" t="s">
        <v>22</v>
      </c>
      <c r="G39" s="23" t="s">
        <v>23</v>
      </c>
      <c r="H39" s="23" t="s">
        <v>24</v>
      </c>
      <c r="I39" s="24" t="s">
        <v>25</v>
      </c>
      <c r="J39" s="23" t="s">
        <v>26</v>
      </c>
      <c r="L39" s="28" t="s">
        <v>58</v>
      </c>
      <c r="M39" s="23" t="s">
        <v>59</v>
      </c>
      <c r="N39" s="23" t="s">
        <v>19</v>
      </c>
      <c r="O39" s="23" t="s">
        <v>20</v>
      </c>
      <c r="P39" s="23" t="s">
        <v>21</v>
      </c>
      <c r="Q39" s="23" t="s">
        <v>22</v>
      </c>
      <c r="R39" s="23" t="s">
        <v>76</v>
      </c>
      <c r="S39" s="23" t="s">
        <v>24</v>
      </c>
      <c r="T39" s="24" t="s">
        <v>25</v>
      </c>
      <c r="U39" s="23" t="s">
        <v>26</v>
      </c>
      <c r="W39" s="28" t="s">
        <v>58</v>
      </c>
      <c r="X39" s="23" t="s">
        <v>59</v>
      </c>
      <c r="Y39" s="23" t="s">
        <v>19</v>
      </c>
      <c r="Z39" s="23" t="s">
        <v>20</v>
      </c>
      <c r="AA39" s="23" t="s">
        <v>21</v>
      </c>
      <c r="AB39" s="23" t="s">
        <v>22</v>
      </c>
      <c r="AC39" s="23" t="s">
        <v>23</v>
      </c>
      <c r="AD39" s="23" t="s">
        <v>24</v>
      </c>
      <c r="AE39" s="24" t="s">
        <v>25</v>
      </c>
      <c r="AF39" s="23" t="s">
        <v>26</v>
      </c>
    </row>
    <row r="40" spans="1:32" x14ac:dyDescent="0.25">
      <c r="A40" s="16" t="s">
        <v>60</v>
      </c>
      <c r="B40" s="1" t="s">
        <v>61</v>
      </c>
      <c r="C40" s="2">
        <v>6.56</v>
      </c>
      <c r="D40" s="2">
        <v>7.67</v>
      </c>
      <c r="E40" s="2">
        <v>6.96</v>
      </c>
      <c r="F40" s="2">
        <v>7.35</v>
      </c>
      <c r="G40" s="2">
        <v>6.3</v>
      </c>
      <c r="H40" s="2">
        <v>5.71</v>
      </c>
      <c r="I40" s="20">
        <v>5.98</v>
      </c>
      <c r="J40" s="53">
        <v>8.9600000000000009</v>
      </c>
      <c r="L40" s="16" t="s">
        <v>60</v>
      </c>
      <c r="M40" s="1" t="s">
        <v>61</v>
      </c>
      <c r="N40" s="2">
        <v>7.38</v>
      </c>
      <c r="O40" s="2">
        <v>7.31</v>
      </c>
      <c r="P40" s="2">
        <v>6.13</v>
      </c>
      <c r="Q40" s="2">
        <v>7.32</v>
      </c>
      <c r="R40" s="2"/>
      <c r="S40" s="2">
        <v>5.18</v>
      </c>
      <c r="T40" s="20">
        <v>4.1399999999999997</v>
      </c>
      <c r="U40" s="53">
        <v>7.65</v>
      </c>
      <c r="W40" s="16" t="s">
        <v>60</v>
      </c>
      <c r="X40" s="1" t="s">
        <v>61</v>
      </c>
      <c r="Y40" s="2">
        <v>5.74</v>
      </c>
      <c r="Z40" s="2">
        <v>8.0299999999999994</v>
      </c>
      <c r="AA40" s="2">
        <v>7.79</v>
      </c>
      <c r="AB40" s="2">
        <v>7.38</v>
      </c>
      <c r="AC40" s="2">
        <v>6.92</v>
      </c>
      <c r="AD40" s="2">
        <v>5.98</v>
      </c>
      <c r="AE40" s="20">
        <v>6.73</v>
      </c>
      <c r="AF40" s="53">
        <v>10.050000000000001</v>
      </c>
    </row>
    <row r="41" spans="1:32" x14ac:dyDescent="0.25">
      <c r="A41" s="16" t="s">
        <v>62</v>
      </c>
      <c r="B41" s="1" t="s">
        <v>63</v>
      </c>
      <c r="C41" s="1">
        <v>8126.18</v>
      </c>
      <c r="D41" s="1">
        <v>8913.2099999999991</v>
      </c>
      <c r="E41" s="1">
        <v>8322.6299999999992</v>
      </c>
      <c r="F41" s="1">
        <v>6806.76</v>
      </c>
      <c r="G41" s="1">
        <v>5539.84</v>
      </c>
      <c r="H41" s="1">
        <v>5358.75</v>
      </c>
      <c r="I41" s="20">
        <v>6551.71</v>
      </c>
      <c r="J41" s="1">
        <v>8513.8799999999992</v>
      </c>
      <c r="L41" s="16" t="s">
        <v>62</v>
      </c>
      <c r="M41" s="1" t="s">
        <v>63</v>
      </c>
      <c r="N41" s="1">
        <v>7523.88</v>
      </c>
      <c r="O41" s="1">
        <v>7987.29</v>
      </c>
      <c r="P41" s="1">
        <v>7903.89</v>
      </c>
      <c r="Q41" s="1">
        <v>6063.02</v>
      </c>
      <c r="R41" s="1"/>
      <c r="S41" s="1">
        <v>4884.3500000000004</v>
      </c>
      <c r="T41" s="20">
        <v>5411.27</v>
      </c>
      <c r="U41" s="1">
        <v>7326.94</v>
      </c>
      <c r="W41" s="16" t="s">
        <v>62</v>
      </c>
      <c r="X41" s="1" t="s">
        <v>63</v>
      </c>
      <c r="Y41" s="1">
        <v>8900.4599999999991</v>
      </c>
      <c r="Z41" s="1">
        <v>9756.64</v>
      </c>
      <c r="AA41" s="1">
        <v>8652</v>
      </c>
      <c r="AB41" s="1">
        <v>7544.45</v>
      </c>
      <c r="AC41" s="1">
        <v>5348.5</v>
      </c>
      <c r="AD41" s="1">
        <v>5564.16</v>
      </c>
      <c r="AE41" s="20">
        <v>5938.32</v>
      </c>
      <c r="AF41" s="1">
        <v>9267.31</v>
      </c>
    </row>
    <row r="42" spans="1:32" x14ac:dyDescent="0.25">
      <c r="A42" s="29" t="s">
        <v>70</v>
      </c>
      <c r="B42" s="30" t="s">
        <v>73</v>
      </c>
      <c r="C42" s="30">
        <v>30.44</v>
      </c>
      <c r="D42" s="30">
        <v>31.46</v>
      </c>
      <c r="E42" s="30">
        <v>30.66</v>
      </c>
      <c r="F42" s="30">
        <v>30.46</v>
      </c>
      <c r="G42" s="30">
        <v>28.45</v>
      </c>
      <c r="H42" s="30">
        <v>28.2</v>
      </c>
      <c r="I42" s="31">
        <v>30.08</v>
      </c>
      <c r="J42" s="30">
        <v>29.83</v>
      </c>
      <c r="L42" s="29" t="s">
        <v>70</v>
      </c>
      <c r="M42" s="30" t="s">
        <v>73</v>
      </c>
      <c r="N42" s="30">
        <v>36.21</v>
      </c>
      <c r="O42" s="30">
        <v>38.51</v>
      </c>
      <c r="P42" s="30">
        <v>37.4</v>
      </c>
      <c r="Q42" s="30">
        <v>36.450000000000003</v>
      </c>
      <c r="R42" s="30"/>
      <c r="S42" s="30">
        <v>35.32</v>
      </c>
      <c r="T42" s="31">
        <v>36.15</v>
      </c>
      <c r="U42" s="30">
        <v>38.950000000000003</v>
      </c>
      <c r="W42" s="29" t="s">
        <v>70</v>
      </c>
      <c r="X42" s="30" t="s">
        <v>73</v>
      </c>
      <c r="Y42" s="30">
        <v>24.16</v>
      </c>
      <c r="Z42" s="30">
        <v>26.2</v>
      </c>
      <c r="AA42" s="30">
        <v>25.83</v>
      </c>
      <c r="AB42" s="30">
        <v>25.68</v>
      </c>
      <c r="AC42" s="30">
        <v>24.72</v>
      </c>
      <c r="AD42" s="30">
        <v>25.49</v>
      </c>
      <c r="AE42" s="31">
        <v>25.46</v>
      </c>
      <c r="AF42" s="30">
        <v>25.25</v>
      </c>
    </row>
    <row r="44" spans="1:32" x14ac:dyDescent="0.25">
      <c r="L44" s="36" t="s">
        <v>77</v>
      </c>
    </row>
  </sheetData>
  <pageMargins left="0.7" right="0.7" top="0.75" bottom="0.75" header="0.3" footer="0.3"/>
  <tableParts count="6">
    <tablePart r:id="rId1"/>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election activeCell="J7" sqref="J7"/>
    </sheetView>
  </sheetViews>
  <sheetFormatPr defaultRowHeight="15" x14ac:dyDescent="0.25"/>
  <cols>
    <col min="1" max="1" width="26.28515625" bestFit="1" customWidth="1"/>
    <col min="2" max="2" width="13" customWidth="1"/>
    <col min="3" max="7" width="9.5703125" customWidth="1"/>
    <col min="8" max="8" width="9.5703125" bestFit="1" customWidth="1"/>
    <col min="9" max="10" width="11.85546875" bestFit="1" customWidth="1"/>
  </cols>
  <sheetData>
    <row r="1" spans="1:10" x14ac:dyDescent="0.25">
      <c r="A1" s="8" t="s">
        <v>13</v>
      </c>
      <c r="B1" s="9"/>
      <c r="C1" s="9"/>
      <c r="D1" s="9"/>
      <c r="E1" s="9"/>
      <c r="F1" s="9"/>
      <c r="G1" s="9"/>
      <c r="H1" s="9"/>
      <c r="I1" s="10"/>
      <c r="J1" s="10"/>
    </row>
    <row r="2" spans="1:10" x14ac:dyDescent="0.25">
      <c r="A2" s="11" t="s">
        <v>17</v>
      </c>
      <c r="B2" s="12"/>
      <c r="C2" s="12"/>
      <c r="D2" s="12"/>
      <c r="E2" s="12"/>
      <c r="F2" s="12"/>
      <c r="G2" s="12"/>
      <c r="H2" s="12"/>
      <c r="I2" s="13"/>
      <c r="J2" s="13"/>
    </row>
    <row r="3" spans="1:10" x14ac:dyDescent="0.25">
      <c r="A3" s="22" t="s">
        <v>18</v>
      </c>
      <c r="B3" s="23" t="s">
        <v>19</v>
      </c>
      <c r="C3" s="23" t="s">
        <v>20</v>
      </c>
      <c r="D3" s="23" t="s">
        <v>21</v>
      </c>
      <c r="E3" s="23" t="s">
        <v>22</v>
      </c>
      <c r="F3" s="23" t="s">
        <v>23</v>
      </c>
      <c r="G3" s="23" t="s">
        <v>24</v>
      </c>
      <c r="H3" s="23" t="s">
        <v>25</v>
      </c>
      <c r="I3" s="24" t="s">
        <v>26</v>
      </c>
      <c r="J3" s="24" t="s">
        <v>27</v>
      </c>
    </row>
    <row r="4" spans="1:10" x14ac:dyDescent="0.25">
      <c r="A4" s="14" t="s">
        <v>66</v>
      </c>
      <c r="B4" s="4">
        <v>30</v>
      </c>
      <c r="C4" s="4">
        <v>26</v>
      </c>
      <c r="D4" s="4">
        <v>24</v>
      </c>
      <c r="E4" s="4">
        <v>16</v>
      </c>
      <c r="F4" s="4">
        <v>22</v>
      </c>
      <c r="G4" s="4">
        <v>24</v>
      </c>
      <c r="H4" s="4">
        <v>21</v>
      </c>
      <c r="I4" s="33">
        <v>22</v>
      </c>
      <c r="J4" s="33">
        <f>AVERAGE(Tabel9[[#This Row],[2015]:[2019]])</f>
        <v>21</v>
      </c>
    </row>
    <row r="5" spans="1:10" x14ac:dyDescent="0.25">
      <c r="A5" s="14" t="s">
        <v>29</v>
      </c>
      <c r="B5" s="5">
        <v>3.61</v>
      </c>
      <c r="C5" s="5">
        <v>4.4000000000000004</v>
      </c>
      <c r="D5" s="5">
        <v>4.3</v>
      </c>
      <c r="E5" s="5">
        <v>5.98</v>
      </c>
      <c r="F5" s="5">
        <v>4.4800000000000004</v>
      </c>
      <c r="G5" s="5">
        <v>5.6</v>
      </c>
      <c r="H5" s="5">
        <v>5.36</v>
      </c>
      <c r="I5" s="18">
        <v>4.67</v>
      </c>
      <c r="J5" s="33">
        <f>AVERAGE(Tabel9[[#This Row],[2015]:[2019]])</f>
        <v>5.2180000000000009</v>
      </c>
    </row>
    <row r="6" spans="1:10" x14ac:dyDescent="0.25">
      <c r="A6" s="32" t="s">
        <v>30</v>
      </c>
      <c r="B6" s="3">
        <v>23712.15</v>
      </c>
      <c r="C6" s="3">
        <v>11120.14</v>
      </c>
      <c r="D6" s="3">
        <v>15430.57</v>
      </c>
      <c r="E6" s="3">
        <v>20322.830000000002</v>
      </c>
      <c r="F6" s="3">
        <v>24957.26</v>
      </c>
      <c r="G6" s="3">
        <v>16558.39</v>
      </c>
      <c r="H6" s="3">
        <v>30665.33</v>
      </c>
      <c r="I6" s="34">
        <v>21488.65</v>
      </c>
      <c r="J6" s="33">
        <f>AVERAGE(Tabel9[[#This Row],[2015]:[2019]])</f>
        <v>22798.491999999998</v>
      </c>
    </row>
    <row r="7" spans="1:10" x14ac:dyDescent="0.25">
      <c r="A7" s="14" t="s">
        <v>31</v>
      </c>
      <c r="B7" s="5">
        <v>23622.74</v>
      </c>
      <c r="C7" s="5">
        <v>11040.46</v>
      </c>
      <c r="D7" s="5">
        <v>15360.91</v>
      </c>
      <c r="E7" s="5">
        <v>20207.810000000001</v>
      </c>
      <c r="F7" s="5">
        <v>24881.31</v>
      </c>
      <c r="G7" s="5">
        <v>16467.63</v>
      </c>
      <c r="H7" s="5">
        <v>30533.24</v>
      </c>
      <c r="I7" s="18">
        <v>21351.39</v>
      </c>
      <c r="J7" s="33">
        <f>AVERAGE(Tabel9[[#This Row],[2015]:[2019]])</f>
        <v>22688.276000000002</v>
      </c>
    </row>
    <row r="8" spans="1:10" x14ac:dyDescent="0.25">
      <c r="A8" s="16" t="s">
        <v>32</v>
      </c>
      <c r="B8" s="1">
        <v>89.41</v>
      </c>
      <c r="C8" s="1">
        <v>79.69</v>
      </c>
      <c r="D8" s="1">
        <v>69.66</v>
      </c>
      <c r="E8" s="1">
        <v>115.02</v>
      </c>
      <c r="F8" s="1">
        <v>75.94</v>
      </c>
      <c r="G8" s="1">
        <v>90.76</v>
      </c>
      <c r="H8" s="1">
        <v>132.09</v>
      </c>
      <c r="I8" s="20">
        <v>137.26</v>
      </c>
      <c r="J8" s="33">
        <f>AVERAGE(Tabel9[[#This Row],[2015]:[2019]])</f>
        <v>110.21399999999998</v>
      </c>
    </row>
    <row r="9" spans="1:10" x14ac:dyDescent="0.25">
      <c r="A9" s="15" t="s">
        <v>33</v>
      </c>
      <c r="B9" s="6">
        <v>-7024</v>
      </c>
      <c r="C9" s="6">
        <v>-6810.61</v>
      </c>
      <c r="D9" s="6">
        <v>-8259.44</v>
      </c>
      <c r="E9" s="6">
        <v>-8217.9</v>
      </c>
      <c r="F9" s="6">
        <v>-9213.57</v>
      </c>
      <c r="G9" s="6">
        <v>-10198.18</v>
      </c>
      <c r="H9" s="6">
        <v>-11203.02</v>
      </c>
      <c r="I9" s="19">
        <v>-9969.42</v>
      </c>
      <c r="J9" s="33">
        <f>AVERAGE(Tabel9[[#This Row],[2015]:[2019]])</f>
        <v>-9760.4179999999997</v>
      </c>
    </row>
    <row r="10" spans="1:10" x14ac:dyDescent="0.25">
      <c r="A10" s="16" t="s">
        <v>34</v>
      </c>
      <c r="B10" s="1">
        <v>-2414.66</v>
      </c>
      <c r="C10" s="1">
        <v>-2411.67</v>
      </c>
      <c r="D10" s="1">
        <v>-2583.98</v>
      </c>
      <c r="E10" s="1">
        <v>-2228.69</v>
      </c>
      <c r="F10" s="1">
        <v>-2832.24</v>
      </c>
      <c r="G10" s="1">
        <v>-3376.9</v>
      </c>
      <c r="H10" s="1">
        <v>-3395.3</v>
      </c>
      <c r="I10" s="20">
        <v>-2840.14</v>
      </c>
      <c r="J10" s="33">
        <f>AVERAGE(Tabel9[[#This Row],[2015]:[2019]])</f>
        <v>-2934.654</v>
      </c>
    </row>
    <row r="11" spans="1:10" x14ac:dyDescent="0.25">
      <c r="A11" s="16" t="s">
        <v>35</v>
      </c>
      <c r="B11" s="1">
        <v>-436.91</v>
      </c>
      <c r="C11" s="1">
        <v>-407.83</v>
      </c>
      <c r="D11" s="1">
        <v>-482.45</v>
      </c>
      <c r="E11" s="1">
        <v>-421.91</v>
      </c>
      <c r="F11" s="1">
        <v>-425.14</v>
      </c>
      <c r="G11" s="1">
        <v>-377.21</v>
      </c>
      <c r="H11" s="1">
        <v>-369.89</v>
      </c>
      <c r="I11" s="20">
        <v>-394.45</v>
      </c>
      <c r="J11" s="33">
        <f>AVERAGE(Tabel9[[#This Row],[2015]:[2019]])</f>
        <v>-397.72</v>
      </c>
    </row>
    <row r="12" spans="1:10" x14ac:dyDescent="0.25">
      <c r="A12" s="16" t="s">
        <v>36</v>
      </c>
      <c r="B12" s="1">
        <v>-1037.31</v>
      </c>
      <c r="C12" s="1">
        <v>-1003</v>
      </c>
      <c r="D12" s="1">
        <v>-1150.95</v>
      </c>
      <c r="E12" s="1">
        <v>-980.75</v>
      </c>
      <c r="F12" s="1">
        <v>-1105.48</v>
      </c>
      <c r="G12" s="1">
        <v>-1198.94</v>
      </c>
      <c r="H12" s="1">
        <v>-1342.66</v>
      </c>
      <c r="I12" s="20">
        <v>-1389.17</v>
      </c>
      <c r="J12" s="33">
        <f>AVERAGE(Tabel9[[#This Row],[2015]:[2019]])</f>
        <v>-1203.4000000000001</v>
      </c>
    </row>
    <row r="13" spans="1:10" x14ac:dyDescent="0.25">
      <c r="A13" s="16" t="s">
        <v>37</v>
      </c>
      <c r="B13" s="1">
        <v>-1070.67</v>
      </c>
      <c r="C13" s="1">
        <v>-1086.95</v>
      </c>
      <c r="D13" s="1">
        <v>-974.76</v>
      </c>
      <c r="E13" s="1">
        <v>-750.76</v>
      </c>
      <c r="F13" s="1">
        <v>-878.27</v>
      </c>
      <c r="G13" s="1">
        <v>-1037.54</v>
      </c>
      <c r="H13" s="1">
        <v>-1201.1099999999999</v>
      </c>
      <c r="I13" s="20">
        <v>-1048.4000000000001</v>
      </c>
      <c r="J13" s="33">
        <f>AVERAGE(Tabel9[[#This Row],[2015]:[2019]])</f>
        <v>-983.21600000000001</v>
      </c>
    </row>
    <row r="14" spans="1:10" x14ac:dyDescent="0.25">
      <c r="A14" s="16" t="s">
        <v>38</v>
      </c>
      <c r="B14" s="1">
        <v>-348.21</v>
      </c>
      <c r="C14" s="1">
        <v>-318.14999999999998</v>
      </c>
      <c r="D14" s="1">
        <v>-277.16000000000003</v>
      </c>
      <c r="E14" s="1">
        <v>-276.5</v>
      </c>
      <c r="F14" s="1">
        <v>-353.6</v>
      </c>
      <c r="G14" s="1">
        <v>-362.01</v>
      </c>
      <c r="H14" s="1">
        <v>-292.66000000000003</v>
      </c>
      <c r="I14" s="20">
        <v>-379.26</v>
      </c>
      <c r="J14" s="33">
        <f>AVERAGE(Tabel9[[#This Row],[2015]:[2019]])</f>
        <v>-332.80599999999998</v>
      </c>
    </row>
    <row r="15" spans="1:10" x14ac:dyDescent="0.25">
      <c r="A15" s="16" t="s">
        <v>39</v>
      </c>
      <c r="B15" s="1">
        <v>-489.26</v>
      </c>
      <c r="C15" s="1">
        <v>-535.52</v>
      </c>
      <c r="D15" s="1">
        <v>-1626.12</v>
      </c>
      <c r="E15" s="1">
        <v>-2171.62</v>
      </c>
      <c r="F15" s="1">
        <v>-2211.7600000000002</v>
      </c>
      <c r="G15" s="1">
        <v>-2669.78</v>
      </c>
      <c r="H15" s="1">
        <v>-3013.71</v>
      </c>
      <c r="I15" s="20">
        <v>-2554.12</v>
      </c>
      <c r="J15" s="33">
        <f>AVERAGE(Tabel9[[#This Row],[2015]:[2019]])</f>
        <v>-2524.1979999999994</v>
      </c>
    </row>
    <row r="16" spans="1:10" x14ac:dyDescent="0.25">
      <c r="A16" s="16" t="s">
        <v>67</v>
      </c>
      <c r="B16" s="1">
        <v>-1141.55</v>
      </c>
      <c r="C16" s="1">
        <v>-975.16</v>
      </c>
      <c r="D16" s="1">
        <v>-1067.17</v>
      </c>
      <c r="E16" s="1">
        <v>-1329.72</v>
      </c>
      <c r="F16" s="1">
        <v>-1278.3</v>
      </c>
      <c r="G16" s="1">
        <v>-1115.33</v>
      </c>
      <c r="H16" s="1">
        <v>-1425.5</v>
      </c>
      <c r="I16" s="20">
        <v>-1262.83</v>
      </c>
      <c r="J16" s="33">
        <f>AVERAGE(Tabel9[[#This Row],[2015]:[2019]])</f>
        <v>-1282.336</v>
      </c>
    </row>
    <row r="17" spans="1:10" x14ac:dyDescent="0.25">
      <c r="A17" s="16" t="s">
        <v>40</v>
      </c>
      <c r="B17" s="1">
        <v>-85.42</v>
      </c>
      <c r="C17" s="1">
        <v>-72.34</v>
      </c>
      <c r="D17" s="1">
        <v>-96.85</v>
      </c>
      <c r="E17" s="1">
        <v>-57.94</v>
      </c>
      <c r="F17" s="1">
        <v>-128.79</v>
      </c>
      <c r="G17" s="1">
        <v>-60.46</v>
      </c>
      <c r="H17" s="1">
        <v>-162.19</v>
      </c>
      <c r="I17" s="20">
        <v>-101.05</v>
      </c>
      <c r="J17" s="33">
        <f>AVERAGE(Tabel9[[#This Row],[2015]:[2019]])</f>
        <v>-102.086</v>
      </c>
    </row>
    <row r="18" spans="1:10" x14ac:dyDescent="0.25">
      <c r="A18" s="15" t="s">
        <v>41</v>
      </c>
      <c r="B18" s="6">
        <v>16688.150000000001</v>
      </c>
      <c r="C18" s="6">
        <v>4309.53</v>
      </c>
      <c r="D18" s="6">
        <v>7171.13</v>
      </c>
      <c r="E18" s="6">
        <v>12104.93</v>
      </c>
      <c r="F18" s="6">
        <v>15743.69</v>
      </c>
      <c r="G18" s="6">
        <v>6360.21</v>
      </c>
      <c r="H18" s="6">
        <v>19462.310000000001</v>
      </c>
      <c r="I18" s="19">
        <v>11519.23</v>
      </c>
      <c r="J18" s="33">
        <f>AVERAGE(Tabel9[[#This Row],[2015]:[2019]])</f>
        <v>13038.073999999999</v>
      </c>
    </row>
    <row r="19" spans="1:10" x14ac:dyDescent="0.25">
      <c r="A19" s="15" t="s">
        <v>42</v>
      </c>
      <c r="B19" s="6">
        <v>-6682.41</v>
      </c>
      <c r="C19" s="6">
        <v>-6554.02</v>
      </c>
      <c r="D19" s="6">
        <v>-4895.47</v>
      </c>
      <c r="E19" s="6">
        <v>-4619.91</v>
      </c>
      <c r="F19" s="6">
        <v>-4575.8</v>
      </c>
      <c r="G19" s="6">
        <v>-4970.22</v>
      </c>
      <c r="H19" s="6">
        <v>-5296.88</v>
      </c>
      <c r="I19" s="19">
        <v>-5173.72</v>
      </c>
      <c r="J19" s="33">
        <f>AVERAGE(Tabel9[[#This Row],[2015]:[2019]])</f>
        <v>-4927.3060000000005</v>
      </c>
    </row>
    <row r="20" spans="1:10" x14ac:dyDescent="0.25">
      <c r="A20" s="16" t="s">
        <v>43</v>
      </c>
      <c r="B20" s="1">
        <v>-2351.0500000000002</v>
      </c>
      <c r="C20" s="1">
        <v>-2184.5</v>
      </c>
      <c r="D20" s="1">
        <v>-1913.79</v>
      </c>
      <c r="E20" s="1">
        <v>-1855.66</v>
      </c>
      <c r="F20" s="1">
        <v>-1663</v>
      </c>
      <c r="G20" s="1">
        <v>-1848.01</v>
      </c>
      <c r="H20" s="1">
        <v>-2024.63</v>
      </c>
      <c r="I20" s="20">
        <v>-1830.28</v>
      </c>
      <c r="J20" s="33">
        <f>AVERAGE(Tabel9[[#This Row],[2015]:[2019]])</f>
        <v>-1844.316</v>
      </c>
    </row>
    <row r="21" spans="1:10" x14ac:dyDescent="0.25">
      <c r="A21" s="17" t="s">
        <v>44</v>
      </c>
      <c r="B21" s="7">
        <v>-449.58</v>
      </c>
      <c r="C21" s="7">
        <v>-486.32</v>
      </c>
      <c r="D21" s="7">
        <v>-445.76</v>
      </c>
      <c r="E21" s="7">
        <v>-524.6</v>
      </c>
      <c r="F21" s="7">
        <v>-563.58000000000004</v>
      </c>
      <c r="G21" s="7">
        <v>-579.53</v>
      </c>
      <c r="H21" s="7">
        <v>-683.82</v>
      </c>
      <c r="I21" s="21">
        <v>-686.89</v>
      </c>
      <c r="J21" s="33">
        <f>AVERAGE(Tabel9[[#This Row],[2015]:[2019]])</f>
        <v>-607.68399999999997</v>
      </c>
    </row>
    <row r="22" spans="1:10" x14ac:dyDescent="0.25">
      <c r="A22" s="17" t="s">
        <v>45</v>
      </c>
      <c r="B22" s="7">
        <v>-1861.74</v>
      </c>
      <c r="C22" s="7">
        <v>-1656.63</v>
      </c>
      <c r="D22" s="7">
        <v>-1432.6</v>
      </c>
      <c r="E22" s="7">
        <v>-1301.8499999999999</v>
      </c>
      <c r="F22" s="7">
        <v>-1071.82</v>
      </c>
      <c r="G22" s="7">
        <v>-1236.54</v>
      </c>
      <c r="H22" s="7">
        <v>-1307.3699999999999</v>
      </c>
      <c r="I22" s="21">
        <v>-1103.8</v>
      </c>
      <c r="J22" s="33">
        <f>AVERAGE(Tabel9[[#This Row],[2015]:[2019]])</f>
        <v>-1204.2760000000001</v>
      </c>
    </row>
    <row r="23" spans="1:10" x14ac:dyDescent="0.25">
      <c r="A23" s="17" t="s">
        <v>46</v>
      </c>
      <c r="B23" s="7">
        <v>-39.74</v>
      </c>
      <c r="C23" s="7">
        <v>-41.55</v>
      </c>
      <c r="D23" s="7">
        <v>-35.44</v>
      </c>
      <c r="E23" s="7">
        <v>-29.21</v>
      </c>
      <c r="F23" s="7">
        <v>-27.59</v>
      </c>
      <c r="G23" s="7">
        <v>-31.94</v>
      </c>
      <c r="H23" s="7">
        <v>-33.44</v>
      </c>
      <c r="I23" s="21">
        <v>-39.58</v>
      </c>
      <c r="J23" s="33">
        <f>AVERAGE(Tabel9[[#This Row],[2015]:[2019]])</f>
        <v>-32.351999999999997</v>
      </c>
    </row>
    <row r="24" spans="1:10" x14ac:dyDescent="0.25">
      <c r="A24" s="16" t="s">
        <v>47</v>
      </c>
      <c r="B24" s="1">
        <v>-814.05</v>
      </c>
      <c r="C24" s="1">
        <v>-845.61</v>
      </c>
      <c r="D24" s="1">
        <v>-754.24</v>
      </c>
      <c r="E24" s="1">
        <v>-635.78</v>
      </c>
      <c r="F24" s="1">
        <v>-636.41999999999996</v>
      </c>
      <c r="G24" s="1">
        <v>-689.09</v>
      </c>
      <c r="H24" s="1">
        <v>-774.06</v>
      </c>
      <c r="I24" s="20">
        <v>-722.83</v>
      </c>
      <c r="J24" s="33">
        <f>AVERAGE(Tabel9[[#This Row],[2015]:[2019]])</f>
        <v>-691.63599999999997</v>
      </c>
    </row>
    <row r="25" spans="1:10" x14ac:dyDescent="0.25">
      <c r="A25" s="17" t="s">
        <v>44</v>
      </c>
      <c r="B25" s="7">
        <v>-193.44</v>
      </c>
      <c r="C25" s="7">
        <v>-231.5</v>
      </c>
      <c r="D25" s="7">
        <v>-231.08</v>
      </c>
      <c r="E25" s="7">
        <v>-212.54</v>
      </c>
      <c r="F25" s="7">
        <v>-194.48</v>
      </c>
      <c r="G25" s="7">
        <v>-240.65</v>
      </c>
      <c r="H25" s="7">
        <v>-268.52999999999997</v>
      </c>
      <c r="I25" s="21">
        <v>-229.23</v>
      </c>
      <c r="J25" s="33">
        <f>AVERAGE(Tabel9[[#This Row],[2015]:[2019]])</f>
        <v>-229.08599999999996</v>
      </c>
    </row>
    <row r="26" spans="1:10" x14ac:dyDescent="0.25">
      <c r="A26" s="17" t="s">
        <v>45</v>
      </c>
      <c r="B26" s="7">
        <v>-386.39</v>
      </c>
      <c r="C26" s="7">
        <v>-393.59</v>
      </c>
      <c r="D26" s="7">
        <v>-279.61</v>
      </c>
      <c r="E26" s="7">
        <v>-194.59</v>
      </c>
      <c r="F26" s="7">
        <v>-213.8</v>
      </c>
      <c r="G26" s="7">
        <v>-245.12</v>
      </c>
      <c r="H26" s="7">
        <v>-271.48</v>
      </c>
      <c r="I26" s="21">
        <v>-264.97000000000003</v>
      </c>
      <c r="J26" s="33">
        <f>AVERAGE(Tabel9[[#This Row],[2015]:[2019]])</f>
        <v>-237.99200000000002</v>
      </c>
    </row>
    <row r="27" spans="1:10" x14ac:dyDescent="0.25">
      <c r="A27" s="17" t="s">
        <v>48</v>
      </c>
      <c r="B27" s="7">
        <v>-218.5</v>
      </c>
      <c r="C27" s="7">
        <v>-203.13</v>
      </c>
      <c r="D27" s="7">
        <v>-230.4</v>
      </c>
      <c r="E27" s="7">
        <v>-219.48</v>
      </c>
      <c r="F27" s="7">
        <v>-220.44</v>
      </c>
      <c r="G27" s="7">
        <v>-192.12</v>
      </c>
      <c r="H27" s="7">
        <v>-222.17</v>
      </c>
      <c r="I27" s="21">
        <v>-214.9</v>
      </c>
      <c r="J27" s="33">
        <f>AVERAGE(Tabel9[[#This Row],[2015]:[2019]])</f>
        <v>-213.82199999999997</v>
      </c>
    </row>
    <row r="28" spans="1:10" x14ac:dyDescent="0.25">
      <c r="A28" s="17" t="s">
        <v>46</v>
      </c>
      <c r="B28" s="7">
        <v>-15.72</v>
      </c>
      <c r="C28" s="7">
        <v>-17.39</v>
      </c>
      <c r="D28" s="7">
        <v>-13.14</v>
      </c>
      <c r="E28" s="7">
        <v>-9.16</v>
      </c>
      <c r="F28" s="7">
        <v>-7.71</v>
      </c>
      <c r="G28" s="7">
        <v>-11.2</v>
      </c>
      <c r="H28" s="7">
        <v>-11.88</v>
      </c>
      <c r="I28" s="21">
        <v>-13.72</v>
      </c>
      <c r="J28" s="33">
        <f>AVERAGE(Tabel9[[#This Row],[2015]:[2019]])</f>
        <v>-10.734</v>
      </c>
    </row>
    <row r="29" spans="1:10" x14ac:dyDescent="0.25">
      <c r="A29" s="16" t="s">
        <v>49</v>
      </c>
      <c r="B29" s="1">
        <v>-319.44</v>
      </c>
      <c r="C29" s="1">
        <v>-349.83</v>
      </c>
      <c r="D29" s="1">
        <v>-377.12</v>
      </c>
      <c r="E29" s="1">
        <v>-358.18</v>
      </c>
      <c r="F29" s="1">
        <v>-368.77</v>
      </c>
      <c r="G29" s="1">
        <v>-441.58</v>
      </c>
      <c r="H29" s="1">
        <v>-455.11</v>
      </c>
      <c r="I29" s="20">
        <v>-358.59</v>
      </c>
      <c r="J29" s="33">
        <f>AVERAGE(Tabel9[[#This Row],[2015]:[2019]])</f>
        <v>-396.44599999999997</v>
      </c>
    </row>
    <row r="30" spans="1:10" x14ac:dyDescent="0.25">
      <c r="A30" s="16" t="s">
        <v>50</v>
      </c>
      <c r="B30" s="1">
        <v>-867.62</v>
      </c>
      <c r="C30" s="1">
        <v>-939.28</v>
      </c>
      <c r="D30" s="1">
        <v>-768.76</v>
      </c>
      <c r="E30" s="1">
        <v>-747.04</v>
      </c>
      <c r="F30" s="1">
        <v>-986.19</v>
      </c>
      <c r="G30" s="1">
        <v>-1025.3599999999999</v>
      </c>
      <c r="H30" s="1">
        <v>-1174.54</v>
      </c>
      <c r="I30" s="20">
        <v>-1128.98</v>
      </c>
      <c r="J30" s="33">
        <f>AVERAGE(Tabel9[[#This Row],[2015]:[2019]])</f>
        <v>-1012.4220000000001</v>
      </c>
    </row>
    <row r="31" spans="1:10" x14ac:dyDescent="0.25">
      <c r="A31" s="16" t="s">
        <v>51</v>
      </c>
      <c r="B31" s="1">
        <v>-358.78</v>
      </c>
      <c r="C31" s="1">
        <v>-417.66</v>
      </c>
      <c r="D31" s="1">
        <v>-368.29</v>
      </c>
      <c r="E31" s="1">
        <v>-403.54</v>
      </c>
      <c r="F31" s="1">
        <v>-375.87</v>
      </c>
      <c r="G31" s="1">
        <v>-518.72</v>
      </c>
      <c r="H31" s="1">
        <v>-425.29</v>
      </c>
      <c r="I31" s="20">
        <v>-474.79</v>
      </c>
      <c r="J31" s="33">
        <f>AVERAGE(Tabel9[[#This Row],[2015]:[2019]])</f>
        <v>-439.642</v>
      </c>
    </row>
    <row r="32" spans="1:10" x14ac:dyDescent="0.25">
      <c r="A32" s="17" t="s">
        <v>52</v>
      </c>
      <c r="B32" s="7">
        <v>-293.52999999999997</v>
      </c>
      <c r="C32" s="7">
        <v>-260.02</v>
      </c>
      <c r="D32" s="7">
        <v>-262.41000000000003</v>
      </c>
      <c r="E32" s="7">
        <v>-299.44</v>
      </c>
      <c r="F32" s="7">
        <v>-283.33999999999997</v>
      </c>
      <c r="G32" s="7">
        <v>-229.99</v>
      </c>
      <c r="H32" s="7">
        <v>-238.4</v>
      </c>
      <c r="I32" s="21">
        <v>-278.45999999999998</v>
      </c>
      <c r="J32" s="33">
        <f>AVERAGE(Tabel9[[#This Row],[2015]:[2019]])</f>
        <v>-265.92600000000004</v>
      </c>
    </row>
    <row r="33" spans="1:10" x14ac:dyDescent="0.25">
      <c r="A33" s="17" t="s">
        <v>53</v>
      </c>
      <c r="B33" s="7">
        <v>-65.25</v>
      </c>
      <c r="C33" s="7">
        <v>-157.63999999999999</v>
      </c>
      <c r="D33" s="7">
        <v>-105.88</v>
      </c>
      <c r="E33" s="7">
        <v>-104.1</v>
      </c>
      <c r="F33" s="7">
        <v>-92.52</v>
      </c>
      <c r="G33" s="7">
        <v>-288.73</v>
      </c>
      <c r="H33" s="7">
        <v>-186.88</v>
      </c>
      <c r="I33" s="21">
        <v>-196.33</v>
      </c>
      <c r="J33" s="33">
        <f>AVERAGE(Tabel9[[#This Row],[2015]:[2019]])</f>
        <v>-173.71200000000002</v>
      </c>
    </row>
    <row r="34" spans="1:10" x14ac:dyDescent="0.25">
      <c r="A34" s="16" t="s">
        <v>68</v>
      </c>
      <c r="B34" s="1">
        <v>-1660.19</v>
      </c>
      <c r="C34" s="1">
        <v>-1385.48</v>
      </c>
      <c r="D34" s="1">
        <v>-406.66</v>
      </c>
      <c r="E34" s="1">
        <v>-323.82</v>
      </c>
      <c r="F34" s="1">
        <v>-135.59</v>
      </c>
      <c r="G34" s="1">
        <v>-101.31</v>
      </c>
      <c r="H34" s="1">
        <v>-45.02</v>
      </c>
      <c r="I34" s="20">
        <v>-298.18</v>
      </c>
      <c r="J34" s="33">
        <f>AVERAGE(Tabel9[[#This Row],[2015]:[2019]])</f>
        <v>-180.78400000000002</v>
      </c>
    </row>
    <row r="35" spans="1:10" x14ac:dyDescent="0.25">
      <c r="A35" s="16" t="s">
        <v>54</v>
      </c>
      <c r="B35" s="1">
        <v>-311.27999999999997</v>
      </c>
      <c r="C35" s="1">
        <v>-431.66</v>
      </c>
      <c r="D35" s="1">
        <v>-306.61</v>
      </c>
      <c r="E35" s="1">
        <v>-295.88</v>
      </c>
      <c r="F35" s="1">
        <v>-409.96</v>
      </c>
      <c r="G35" s="1">
        <v>-346.16</v>
      </c>
      <c r="H35" s="1">
        <v>-398.22</v>
      </c>
      <c r="I35" s="20">
        <v>-360.08</v>
      </c>
      <c r="J35" s="33">
        <f>AVERAGE(Tabel9[[#This Row],[2015]:[2019]])</f>
        <v>-362.06</v>
      </c>
    </row>
    <row r="36" spans="1:10" x14ac:dyDescent="0.25">
      <c r="A36" s="15" t="s">
        <v>55</v>
      </c>
      <c r="B36" s="6">
        <v>10005.74</v>
      </c>
      <c r="C36" s="6">
        <v>-2244.5</v>
      </c>
      <c r="D36" s="6">
        <v>2275.66</v>
      </c>
      <c r="E36" s="6">
        <v>7485.02</v>
      </c>
      <c r="F36" s="6">
        <v>11167.89</v>
      </c>
      <c r="G36" s="6">
        <v>1389.99</v>
      </c>
      <c r="H36" s="6">
        <v>14165.44</v>
      </c>
      <c r="I36" s="19">
        <v>6345.52</v>
      </c>
      <c r="J36" s="33">
        <f>AVERAGE(Tabel9[[#This Row],[2015]:[2019]])</f>
        <v>8110.7719999999999</v>
      </c>
    </row>
    <row r="37" spans="1:10" x14ac:dyDescent="0.25">
      <c r="A37" s="15" t="s">
        <v>56</v>
      </c>
      <c r="B37" s="6">
        <v>-8461.74</v>
      </c>
      <c r="C37" s="6">
        <v>-7803.95</v>
      </c>
      <c r="D37" s="6">
        <v>-8372.99</v>
      </c>
      <c r="E37" s="6">
        <v>-7277.08</v>
      </c>
      <c r="F37" s="6">
        <v>-8649.17</v>
      </c>
      <c r="G37" s="6">
        <v>-7151.74</v>
      </c>
      <c r="H37" s="6">
        <v>-6800.75</v>
      </c>
      <c r="I37" s="19">
        <v>-7808.3</v>
      </c>
      <c r="J37" s="33">
        <f>AVERAGE(Tabel9[[#This Row],[2015]:[2019]])</f>
        <v>-7537.4080000000004</v>
      </c>
    </row>
    <row r="38" spans="1:10" x14ac:dyDescent="0.25">
      <c r="A38" s="25" t="s">
        <v>57</v>
      </c>
      <c r="B38" s="26">
        <v>1544</v>
      </c>
      <c r="C38" s="26">
        <v>-10048.44</v>
      </c>
      <c r="D38" s="26">
        <v>-6097.33</v>
      </c>
      <c r="E38" s="26">
        <v>207.94</v>
      </c>
      <c r="F38" s="26">
        <v>2518.7199999999998</v>
      </c>
      <c r="G38" s="26">
        <v>-5761.75</v>
      </c>
      <c r="H38" s="26">
        <v>7364.69</v>
      </c>
      <c r="I38" s="27">
        <v>-1462.78</v>
      </c>
      <c r="J38" s="33">
        <f>AVERAGE(Tabel9[[#This Row],[2015]:[2019]])</f>
        <v>573.36399999999992</v>
      </c>
    </row>
    <row r="40" spans="1:10" x14ac:dyDescent="0.25">
      <c r="A40" s="11" t="s">
        <v>13</v>
      </c>
      <c r="B40" s="12"/>
      <c r="C40" s="12"/>
      <c r="D40" s="12"/>
      <c r="E40" s="12"/>
      <c r="F40" s="12"/>
      <c r="G40" s="12"/>
      <c r="H40" s="12"/>
      <c r="I40" s="13"/>
      <c r="J40" s="13"/>
    </row>
    <row r="41" spans="1:10" x14ac:dyDescent="0.25">
      <c r="A41" s="28" t="s">
        <v>58</v>
      </c>
      <c r="B41" s="23" t="s">
        <v>59</v>
      </c>
      <c r="C41" s="23" t="s">
        <v>19</v>
      </c>
      <c r="D41" s="23" t="s">
        <v>20</v>
      </c>
      <c r="E41" s="23" t="s">
        <v>21</v>
      </c>
      <c r="F41" s="23" t="s">
        <v>22</v>
      </c>
      <c r="G41" s="23" t="s">
        <v>23</v>
      </c>
      <c r="H41" s="23" t="s">
        <v>24</v>
      </c>
      <c r="I41" s="24" t="s">
        <v>25</v>
      </c>
      <c r="J41" s="24">
        <v>2019</v>
      </c>
    </row>
    <row r="42" spans="1:10" x14ac:dyDescent="0.25">
      <c r="A42" s="16" t="s">
        <v>60</v>
      </c>
      <c r="B42" s="1" t="s">
        <v>61</v>
      </c>
      <c r="C42" s="2">
        <v>3.61</v>
      </c>
      <c r="D42" s="2">
        <v>4.4000000000000004</v>
      </c>
      <c r="E42" s="2">
        <v>4.3</v>
      </c>
      <c r="F42" s="2">
        <v>5.98</v>
      </c>
      <c r="G42" s="2">
        <v>4.4800000000000004</v>
      </c>
      <c r="H42" s="2">
        <v>5.6</v>
      </c>
      <c r="I42" s="20">
        <v>5.36</v>
      </c>
      <c r="J42" s="20">
        <v>4.67</v>
      </c>
    </row>
    <row r="43" spans="1:10" x14ac:dyDescent="0.25">
      <c r="A43" s="16" t="s">
        <v>62</v>
      </c>
      <c r="B43" s="1" t="s">
        <v>63</v>
      </c>
      <c r="C43" s="1">
        <v>32109.53</v>
      </c>
      <c r="D43" s="1">
        <v>35868.769999999997</v>
      </c>
      <c r="E43" s="1">
        <v>37680.47</v>
      </c>
      <c r="F43" s="1">
        <v>40270.730000000003</v>
      </c>
      <c r="G43" s="1">
        <v>32889.54</v>
      </c>
      <c r="H43" s="1">
        <v>39274.65</v>
      </c>
      <c r="I43" s="20">
        <v>38289.919999999998</v>
      </c>
      <c r="J43" s="20">
        <v>38741.26</v>
      </c>
    </row>
    <row r="44" spans="1:10" x14ac:dyDescent="0.25">
      <c r="A44" s="29" t="s">
        <v>70</v>
      </c>
      <c r="B44" s="30" t="s">
        <v>73</v>
      </c>
      <c r="C44" s="30">
        <v>73.650000000000006</v>
      </c>
      <c r="D44" s="30">
        <v>30.63</v>
      </c>
      <c r="E44" s="30">
        <v>40.729999999999997</v>
      </c>
      <c r="F44" s="30">
        <v>50.23</v>
      </c>
      <c r="G44" s="30">
        <v>68.8</v>
      </c>
      <c r="H44" s="30">
        <v>37.83</v>
      </c>
      <c r="I44" s="31">
        <v>75.400000000000006</v>
      </c>
      <c r="J44" s="31">
        <v>51.46</v>
      </c>
    </row>
  </sheetData>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election activeCell="M7" sqref="M7"/>
    </sheetView>
  </sheetViews>
  <sheetFormatPr defaultRowHeight="15" x14ac:dyDescent="0.25"/>
  <cols>
    <col min="1" max="1" width="26.28515625" bestFit="1" customWidth="1"/>
    <col min="2" max="2" width="13" bestFit="1" customWidth="1"/>
    <col min="3" max="8" width="9.5703125" bestFit="1" customWidth="1"/>
    <col min="9" max="10" width="11.85546875" bestFit="1" customWidth="1"/>
  </cols>
  <sheetData>
    <row r="1" spans="1:10" x14ac:dyDescent="0.25">
      <c r="A1" s="8" t="s">
        <v>14</v>
      </c>
      <c r="B1" s="9"/>
      <c r="C1" s="9"/>
      <c r="D1" s="9"/>
      <c r="E1" s="9"/>
      <c r="F1" s="9"/>
      <c r="G1" s="9"/>
      <c r="H1" s="9"/>
      <c r="I1" s="10"/>
      <c r="J1" s="10"/>
    </row>
    <row r="2" spans="1:10" x14ac:dyDescent="0.25">
      <c r="A2" s="11" t="s">
        <v>17</v>
      </c>
      <c r="B2" s="12"/>
      <c r="C2" s="12"/>
      <c r="D2" s="12"/>
      <c r="E2" s="12"/>
      <c r="F2" s="12"/>
      <c r="G2" s="12"/>
      <c r="H2" s="12"/>
      <c r="I2" s="13"/>
      <c r="J2" s="13"/>
    </row>
    <row r="3" spans="1:10" x14ac:dyDescent="0.25">
      <c r="A3" s="22" t="s">
        <v>18</v>
      </c>
      <c r="B3" s="23" t="s">
        <v>19</v>
      </c>
      <c r="C3" s="23" t="s">
        <v>20</v>
      </c>
      <c r="D3" s="23" t="s">
        <v>21</v>
      </c>
      <c r="E3" s="23" t="s">
        <v>22</v>
      </c>
      <c r="F3" s="23" t="s">
        <v>23</v>
      </c>
      <c r="G3" s="23" t="s">
        <v>24</v>
      </c>
      <c r="H3" s="23" t="s">
        <v>25</v>
      </c>
      <c r="I3" s="24" t="s">
        <v>26</v>
      </c>
      <c r="J3" s="24" t="s">
        <v>27</v>
      </c>
    </row>
    <row r="4" spans="1:10" x14ac:dyDescent="0.25">
      <c r="A4" s="14" t="s">
        <v>66</v>
      </c>
      <c r="B4" s="4">
        <v>7</v>
      </c>
      <c r="C4" s="4">
        <v>10</v>
      </c>
      <c r="D4" s="4">
        <v>8</v>
      </c>
      <c r="E4" s="4">
        <v>5</v>
      </c>
      <c r="F4" s="4">
        <v>9</v>
      </c>
      <c r="G4" s="4">
        <v>8</v>
      </c>
      <c r="H4" s="4">
        <v>10</v>
      </c>
      <c r="I4" s="41">
        <v>15</v>
      </c>
      <c r="J4" s="56">
        <f>AVERAGE(Tabel11[[#This Row],[2015]:[2019]])</f>
        <v>9.4</v>
      </c>
    </row>
    <row r="5" spans="1:10" x14ac:dyDescent="0.25">
      <c r="A5" s="14" t="s">
        <v>29</v>
      </c>
      <c r="B5" s="5">
        <v>5.9</v>
      </c>
      <c r="C5" s="5">
        <v>7.72</v>
      </c>
      <c r="D5" s="5">
        <v>7.3</v>
      </c>
      <c r="E5" s="5">
        <v>5.66</v>
      </c>
      <c r="F5" s="5">
        <v>6.57</v>
      </c>
      <c r="G5" s="5">
        <v>5.58</v>
      </c>
      <c r="H5" s="5">
        <v>6.72</v>
      </c>
      <c r="I5" s="18">
        <v>7.18</v>
      </c>
      <c r="J5" s="46">
        <f>AVERAGE(Tabel11[[#This Row],[2015]:[2019]])</f>
        <v>6.3420000000000005</v>
      </c>
    </row>
    <row r="6" spans="1:10" x14ac:dyDescent="0.25">
      <c r="A6" s="15" t="s">
        <v>30</v>
      </c>
      <c r="B6" s="6">
        <v>1699.52</v>
      </c>
      <c r="C6" s="6">
        <v>1734.52</v>
      </c>
      <c r="D6" s="6">
        <v>2111.54</v>
      </c>
      <c r="E6" s="6">
        <v>1510.72</v>
      </c>
      <c r="F6" s="6">
        <v>1050.01</v>
      </c>
      <c r="G6" s="6">
        <v>1982.17</v>
      </c>
      <c r="H6" s="6">
        <v>2322.5500000000002</v>
      </c>
      <c r="I6" s="19">
        <v>2157.0500000000002</v>
      </c>
      <c r="J6" s="54">
        <f>AVERAGE(Tabel11[[#This Row],[2015]:[2019]])</f>
        <v>1804.5</v>
      </c>
    </row>
    <row r="7" spans="1:10" x14ac:dyDescent="0.25">
      <c r="A7" s="16" t="s">
        <v>31</v>
      </c>
      <c r="B7" s="1">
        <v>1684.91</v>
      </c>
      <c r="C7" s="1">
        <v>1705.3</v>
      </c>
      <c r="D7" s="1">
        <v>2095.67</v>
      </c>
      <c r="E7" s="1">
        <v>1478.2</v>
      </c>
      <c r="F7" s="1">
        <v>1006.32</v>
      </c>
      <c r="G7" s="1">
        <v>1957.41</v>
      </c>
      <c r="H7" s="1">
        <v>2260.0700000000002</v>
      </c>
      <c r="I7" s="20">
        <v>2109.79</v>
      </c>
      <c r="J7" s="2">
        <f>AVERAGE(Tabel11[[#This Row],[2015]:[2019]])</f>
        <v>1762.3580000000002</v>
      </c>
    </row>
    <row r="8" spans="1:10" x14ac:dyDescent="0.25">
      <c r="A8" s="16" t="s">
        <v>32</v>
      </c>
      <c r="B8" s="1">
        <v>14.6</v>
      </c>
      <c r="C8" s="1">
        <v>29.22</v>
      </c>
      <c r="D8" s="1">
        <v>15.87</v>
      </c>
      <c r="E8" s="1">
        <v>32.520000000000003</v>
      </c>
      <c r="F8" s="1">
        <v>43.69</v>
      </c>
      <c r="G8" s="1">
        <v>24.76</v>
      </c>
      <c r="H8" s="1">
        <v>62.47</v>
      </c>
      <c r="I8" s="20">
        <v>47.25</v>
      </c>
      <c r="J8" s="2">
        <f>AVERAGE(Tabel11[[#This Row],[2015]:[2019]])</f>
        <v>42.137999999999998</v>
      </c>
    </row>
    <row r="9" spans="1:10" x14ac:dyDescent="0.25">
      <c r="A9" s="15" t="s">
        <v>33</v>
      </c>
      <c r="B9" s="6">
        <v>-984.7</v>
      </c>
      <c r="C9" s="6">
        <v>-974.86</v>
      </c>
      <c r="D9" s="6">
        <v>-1089.18</v>
      </c>
      <c r="E9" s="6">
        <v>-1226.8800000000001</v>
      </c>
      <c r="F9" s="6">
        <v>-1058.0999999999999</v>
      </c>
      <c r="G9" s="6">
        <v>-1134.05</v>
      </c>
      <c r="H9" s="6">
        <v>-1159.1600000000001</v>
      </c>
      <c r="I9" s="19">
        <v>-1099.48</v>
      </c>
      <c r="J9" s="54">
        <f>AVERAGE(Tabel11[[#This Row],[2015]:[2019]])</f>
        <v>-1135.5340000000001</v>
      </c>
    </row>
    <row r="10" spans="1:10" x14ac:dyDescent="0.25">
      <c r="A10" s="16" t="s">
        <v>34</v>
      </c>
      <c r="B10" s="1">
        <v>-447.71</v>
      </c>
      <c r="C10" s="1">
        <v>-351.96</v>
      </c>
      <c r="D10" s="1">
        <v>-410.4</v>
      </c>
      <c r="E10" s="1">
        <v>-442.35</v>
      </c>
      <c r="F10" s="1">
        <v>-432.87</v>
      </c>
      <c r="G10" s="1">
        <v>-465.68</v>
      </c>
      <c r="H10" s="1">
        <v>-476.34</v>
      </c>
      <c r="I10" s="20">
        <v>-441.55</v>
      </c>
      <c r="J10" s="2">
        <f>AVERAGE(Tabel11[[#This Row],[2015]:[2019]])</f>
        <v>-451.75799999999998</v>
      </c>
    </row>
    <row r="11" spans="1:10" x14ac:dyDescent="0.25">
      <c r="A11" s="16" t="s">
        <v>35</v>
      </c>
      <c r="B11" s="1">
        <v>-113.47</v>
      </c>
      <c r="C11" s="1">
        <v>-178.84</v>
      </c>
      <c r="D11" s="1">
        <v>-169.52</v>
      </c>
      <c r="E11" s="1">
        <v>-240.44</v>
      </c>
      <c r="F11" s="1">
        <v>-191.39</v>
      </c>
      <c r="G11" s="1">
        <v>-174.74</v>
      </c>
      <c r="H11" s="1">
        <v>-177.29</v>
      </c>
      <c r="I11" s="20">
        <v>-174.22</v>
      </c>
      <c r="J11" s="2">
        <f>AVERAGE(Tabel11[[#This Row],[2015]:[2019]])</f>
        <v>-191.61599999999999</v>
      </c>
    </row>
    <row r="12" spans="1:10" x14ac:dyDescent="0.25">
      <c r="A12" s="16" t="s">
        <v>36</v>
      </c>
      <c r="B12" s="1">
        <v>-87.28</v>
      </c>
      <c r="C12" s="1">
        <v>-115.2</v>
      </c>
      <c r="D12" s="1">
        <v>-192.15</v>
      </c>
      <c r="E12" s="1">
        <v>-189.05</v>
      </c>
      <c r="F12" s="1">
        <v>-191.92</v>
      </c>
      <c r="G12" s="1">
        <v>-194.43</v>
      </c>
      <c r="H12" s="1">
        <v>-197.34</v>
      </c>
      <c r="I12" s="20">
        <v>-179.59</v>
      </c>
      <c r="J12" s="2">
        <f>AVERAGE(Tabel11[[#This Row],[2015]:[2019]])</f>
        <v>-190.46600000000004</v>
      </c>
    </row>
    <row r="13" spans="1:10" x14ac:dyDescent="0.25">
      <c r="A13" s="16" t="s">
        <v>37</v>
      </c>
      <c r="B13" s="1">
        <v>-111.39</v>
      </c>
      <c r="C13" s="1">
        <v>-141.80000000000001</v>
      </c>
      <c r="D13" s="1">
        <v>-113.62</v>
      </c>
      <c r="E13" s="1">
        <v>-122.68</v>
      </c>
      <c r="F13" s="1">
        <v>-101.58</v>
      </c>
      <c r="G13" s="1">
        <v>-119.65</v>
      </c>
      <c r="H13" s="1">
        <v>-118.76</v>
      </c>
      <c r="I13" s="20">
        <v>-100.52</v>
      </c>
      <c r="J13" s="2">
        <f>AVERAGE(Tabel11[[#This Row],[2015]:[2019]])</f>
        <v>-112.63799999999999</v>
      </c>
    </row>
    <row r="14" spans="1:10" x14ac:dyDescent="0.25">
      <c r="A14" s="16" t="s">
        <v>38</v>
      </c>
      <c r="B14" s="1">
        <v>-175.41</v>
      </c>
      <c r="C14" s="1">
        <v>-169.14</v>
      </c>
      <c r="D14" s="1">
        <v>-156.18</v>
      </c>
      <c r="E14" s="1">
        <v>-198.56</v>
      </c>
      <c r="F14" s="1">
        <v>-116.04</v>
      </c>
      <c r="G14" s="1">
        <v>-140.72999999999999</v>
      </c>
      <c r="H14" s="1">
        <v>-147.55000000000001</v>
      </c>
      <c r="I14" s="20">
        <v>-173.19</v>
      </c>
      <c r="J14" s="2">
        <f>AVERAGE(Tabel11[[#This Row],[2015]:[2019]])</f>
        <v>-155.21400000000003</v>
      </c>
    </row>
    <row r="15" spans="1:10" x14ac:dyDescent="0.25">
      <c r="A15" s="16" t="s">
        <v>39</v>
      </c>
      <c r="B15" s="1">
        <v>0</v>
      </c>
      <c r="C15" s="1">
        <v>0</v>
      </c>
      <c r="D15" s="1">
        <v>0</v>
      </c>
      <c r="E15" s="1">
        <v>0</v>
      </c>
      <c r="F15" s="1">
        <v>0</v>
      </c>
      <c r="G15" s="1">
        <v>0</v>
      </c>
      <c r="H15" s="1">
        <v>0</v>
      </c>
      <c r="I15" s="20">
        <v>0</v>
      </c>
      <c r="J15" s="2">
        <f>AVERAGE(Tabel11[[#This Row],[2015]:[2019]])</f>
        <v>0</v>
      </c>
    </row>
    <row r="16" spans="1:10" x14ac:dyDescent="0.25">
      <c r="A16" s="16" t="s">
        <v>40</v>
      </c>
      <c r="B16" s="1">
        <v>-49.45</v>
      </c>
      <c r="C16" s="1">
        <v>-17.93</v>
      </c>
      <c r="D16" s="1">
        <v>-47.31</v>
      </c>
      <c r="E16" s="1">
        <v>-33.799999999999997</v>
      </c>
      <c r="F16" s="1">
        <v>-24.29</v>
      </c>
      <c r="G16" s="1">
        <v>-38.81</v>
      </c>
      <c r="H16" s="1">
        <v>-41.87</v>
      </c>
      <c r="I16" s="20">
        <v>-30.41</v>
      </c>
      <c r="J16" s="2">
        <f>AVERAGE(Tabel11[[#This Row],[2015]:[2019]])</f>
        <v>-33.835999999999999</v>
      </c>
    </row>
    <row r="17" spans="1:10" x14ac:dyDescent="0.25">
      <c r="A17" s="15" t="s">
        <v>41</v>
      </c>
      <c r="B17" s="6">
        <v>714.82</v>
      </c>
      <c r="C17" s="6">
        <v>759.66</v>
      </c>
      <c r="D17" s="6">
        <v>1022.36</v>
      </c>
      <c r="E17" s="6">
        <v>283.83999999999997</v>
      </c>
      <c r="F17" s="6">
        <v>-8.08</v>
      </c>
      <c r="G17" s="6">
        <v>848.12</v>
      </c>
      <c r="H17" s="6">
        <v>1163.3900000000001</v>
      </c>
      <c r="I17" s="19">
        <v>1057.56</v>
      </c>
      <c r="J17" s="54">
        <f>AVERAGE(Tabel11[[#This Row],[2015]:[2019]])</f>
        <v>668.96600000000012</v>
      </c>
    </row>
    <row r="18" spans="1:10" x14ac:dyDescent="0.25">
      <c r="A18" s="15" t="s">
        <v>42</v>
      </c>
      <c r="B18" s="6">
        <v>-499.94</v>
      </c>
      <c r="C18" s="6">
        <v>-788.47</v>
      </c>
      <c r="D18" s="6">
        <v>-634.70000000000005</v>
      </c>
      <c r="E18" s="6">
        <v>-808.87</v>
      </c>
      <c r="F18" s="6">
        <v>-776.77</v>
      </c>
      <c r="G18" s="6">
        <v>-776.6</v>
      </c>
      <c r="H18" s="6">
        <v>-697.52</v>
      </c>
      <c r="I18" s="19">
        <v>-613.03</v>
      </c>
      <c r="J18" s="54">
        <f>AVERAGE(Tabel11[[#This Row],[2015]:[2019]])</f>
        <v>-734.55799999999999</v>
      </c>
    </row>
    <row r="19" spans="1:10" x14ac:dyDescent="0.25">
      <c r="A19" s="16" t="s">
        <v>43</v>
      </c>
      <c r="B19" s="1">
        <v>-111.59</v>
      </c>
      <c r="C19" s="1">
        <v>-196.12</v>
      </c>
      <c r="D19" s="1">
        <v>-156.97</v>
      </c>
      <c r="E19" s="1">
        <v>-188.85</v>
      </c>
      <c r="F19" s="1">
        <v>-199.26</v>
      </c>
      <c r="G19" s="1">
        <v>-241.92</v>
      </c>
      <c r="H19" s="1">
        <v>-193.88</v>
      </c>
      <c r="I19" s="20">
        <v>-174.83</v>
      </c>
      <c r="J19" s="2">
        <f>AVERAGE(Tabel11[[#This Row],[2015]:[2019]])</f>
        <v>-199.74799999999999</v>
      </c>
    </row>
    <row r="20" spans="1:10" x14ac:dyDescent="0.25">
      <c r="A20" s="17" t="s">
        <v>44</v>
      </c>
      <c r="B20" s="7">
        <v>-22.71</v>
      </c>
      <c r="C20" s="7">
        <v>-10.52</v>
      </c>
      <c r="D20" s="7">
        <v>-7.51</v>
      </c>
      <c r="E20" s="7">
        <v>-5.79</v>
      </c>
      <c r="F20" s="7">
        <v>-57.13</v>
      </c>
      <c r="G20" s="7">
        <v>-75.66</v>
      </c>
      <c r="H20" s="7">
        <v>-53.17</v>
      </c>
      <c r="I20" s="21">
        <v>-46.8</v>
      </c>
      <c r="J20" s="55">
        <f>AVERAGE(Tabel11[[#This Row],[2015]:[2019]])</f>
        <v>-47.71</v>
      </c>
    </row>
    <row r="21" spans="1:10" x14ac:dyDescent="0.25">
      <c r="A21" s="17" t="s">
        <v>45</v>
      </c>
      <c r="B21" s="7">
        <v>-86.88</v>
      </c>
      <c r="C21" s="7">
        <v>-181.49</v>
      </c>
      <c r="D21" s="7">
        <v>-144.41999999999999</v>
      </c>
      <c r="E21" s="7">
        <v>-175.37</v>
      </c>
      <c r="F21" s="7">
        <v>-130.44</v>
      </c>
      <c r="G21" s="7">
        <v>-147.47</v>
      </c>
      <c r="H21" s="7">
        <v>-119.61</v>
      </c>
      <c r="I21" s="21">
        <v>-111.27</v>
      </c>
      <c r="J21" s="55">
        <f>AVERAGE(Tabel11[[#This Row],[2015]:[2019]])</f>
        <v>-136.83199999999999</v>
      </c>
    </row>
    <row r="22" spans="1:10" x14ac:dyDescent="0.25">
      <c r="A22" s="17" t="s">
        <v>46</v>
      </c>
      <c r="B22" s="7">
        <v>-2</v>
      </c>
      <c r="C22" s="7">
        <v>-4.1100000000000003</v>
      </c>
      <c r="D22" s="7">
        <v>-5.04</v>
      </c>
      <c r="E22" s="7">
        <v>-7.7</v>
      </c>
      <c r="F22" s="7">
        <v>-11.69</v>
      </c>
      <c r="G22" s="7">
        <v>-18.8</v>
      </c>
      <c r="H22" s="7">
        <v>-21.1</v>
      </c>
      <c r="I22" s="21">
        <v>-16.760000000000002</v>
      </c>
      <c r="J22" s="55">
        <f>AVERAGE(Tabel11[[#This Row],[2015]:[2019]])</f>
        <v>-15.209999999999999</v>
      </c>
    </row>
    <row r="23" spans="1:10" x14ac:dyDescent="0.25">
      <c r="A23" s="16" t="s">
        <v>47</v>
      </c>
      <c r="B23" s="1">
        <v>-48.25</v>
      </c>
      <c r="C23" s="1">
        <v>-60.02</v>
      </c>
      <c r="D23" s="1">
        <v>-48.11</v>
      </c>
      <c r="E23" s="1">
        <v>-63.03</v>
      </c>
      <c r="F23" s="1">
        <v>-80.239999999999995</v>
      </c>
      <c r="G23" s="1">
        <v>-85.77</v>
      </c>
      <c r="H23" s="1">
        <v>-72.150000000000006</v>
      </c>
      <c r="I23" s="20">
        <v>-69.8</v>
      </c>
      <c r="J23" s="2">
        <f>AVERAGE(Tabel11[[#This Row],[2015]:[2019]])</f>
        <v>-74.197999999999993</v>
      </c>
    </row>
    <row r="24" spans="1:10" x14ac:dyDescent="0.25">
      <c r="A24" s="17" t="s">
        <v>44</v>
      </c>
      <c r="B24" s="7">
        <v>-11.24</v>
      </c>
      <c r="C24" s="7">
        <v>-5.3</v>
      </c>
      <c r="D24" s="7">
        <v>-3.31</v>
      </c>
      <c r="E24" s="7">
        <v>-3.28</v>
      </c>
      <c r="F24" s="7">
        <v>-19.690000000000001</v>
      </c>
      <c r="G24" s="7">
        <v>-22.99</v>
      </c>
      <c r="H24" s="7">
        <v>-14.77</v>
      </c>
      <c r="I24" s="21">
        <v>-13.36</v>
      </c>
      <c r="J24" s="55">
        <f>AVERAGE(Tabel11[[#This Row],[2015]:[2019]])</f>
        <v>-14.818000000000001</v>
      </c>
    </row>
    <row r="25" spans="1:10" x14ac:dyDescent="0.25">
      <c r="A25" s="17" t="s">
        <v>45</v>
      </c>
      <c r="B25" s="7">
        <v>-18.63</v>
      </c>
      <c r="C25" s="7">
        <v>-28.9</v>
      </c>
      <c r="D25" s="7">
        <v>-18.21</v>
      </c>
      <c r="E25" s="7">
        <v>-24.92</v>
      </c>
      <c r="F25" s="7">
        <v>-32.53</v>
      </c>
      <c r="G25" s="7">
        <v>-32.840000000000003</v>
      </c>
      <c r="H25" s="7">
        <v>-25.57</v>
      </c>
      <c r="I25" s="21">
        <v>-29.66</v>
      </c>
      <c r="J25" s="55">
        <f>AVERAGE(Tabel11[[#This Row],[2015]:[2019]])</f>
        <v>-29.104000000000003</v>
      </c>
    </row>
    <row r="26" spans="1:10" x14ac:dyDescent="0.25">
      <c r="A26" s="17" t="s">
        <v>48</v>
      </c>
      <c r="B26" s="7">
        <v>-17.829999999999998</v>
      </c>
      <c r="C26" s="7">
        <v>-24.2</v>
      </c>
      <c r="D26" s="7">
        <v>-24.92</v>
      </c>
      <c r="E26" s="7">
        <v>-32.159999999999997</v>
      </c>
      <c r="F26" s="7">
        <v>-22.69</v>
      </c>
      <c r="G26" s="7">
        <v>-22.33</v>
      </c>
      <c r="H26" s="7">
        <v>-22.8</v>
      </c>
      <c r="I26" s="21">
        <v>-19.670000000000002</v>
      </c>
      <c r="J26" s="55">
        <f>AVERAGE(Tabel11[[#This Row],[2015]:[2019]])</f>
        <v>-23.93</v>
      </c>
    </row>
    <row r="27" spans="1:10" x14ac:dyDescent="0.25">
      <c r="A27" s="17" t="s">
        <v>46</v>
      </c>
      <c r="B27" s="7">
        <v>-0.56000000000000005</v>
      </c>
      <c r="C27" s="7">
        <v>-1.61</v>
      </c>
      <c r="D27" s="7">
        <v>-1.67</v>
      </c>
      <c r="E27" s="7">
        <v>-2.67</v>
      </c>
      <c r="F27" s="7">
        <v>-5.33</v>
      </c>
      <c r="G27" s="7">
        <v>-7.61</v>
      </c>
      <c r="H27" s="7">
        <v>-9.02</v>
      </c>
      <c r="I27" s="21">
        <v>-7.11</v>
      </c>
      <c r="J27" s="55">
        <f>AVERAGE(Tabel11[[#This Row],[2015]:[2019]])</f>
        <v>-6.3479999999999999</v>
      </c>
    </row>
    <row r="28" spans="1:10" x14ac:dyDescent="0.25">
      <c r="A28" s="16" t="s">
        <v>49</v>
      </c>
      <c r="B28" s="1">
        <v>-28.28</v>
      </c>
      <c r="C28" s="1">
        <v>-50.93</v>
      </c>
      <c r="D28" s="1">
        <v>-52.17</v>
      </c>
      <c r="E28" s="1">
        <v>-80.31</v>
      </c>
      <c r="F28" s="1">
        <v>-60.57</v>
      </c>
      <c r="G28" s="1">
        <v>-78.41</v>
      </c>
      <c r="H28" s="1">
        <v>-69.48</v>
      </c>
      <c r="I28" s="20">
        <v>-36.25</v>
      </c>
      <c r="J28" s="2">
        <f>AVERAGE(Tabel11[[#This Row],[2015]:[2019]])</f>
        <v>-65.003999999999991</v>
      </c>
    </row>
    <row r="29" spans="1:10" x14ac:dyDescent="0.25">
      <c r="A29" s="16" t="s">
        <v>50</v>
      </c>
      <c r="B29" s="1">
        <v>-69.77</v>
      </c>
      <c r="C29" s="1">
        <v>-86.38</v>
      </c>
      <c r="D29" s="1">
        <v>-78.14</v>
      </c>
      <c r="E29" s="1">
        <v>-105.41</v>
      </c>
      <c r="F29" s="1">
        <v>-102.45</v>
      </c>
      <c r="G29" s="1">
        <v>-96.48</v>
      </c>
      <c r="H29" s="1">
        <v>-81.95</v>
      </c>
      <c r="I29" s="20">
        <v>-90.97</v>
      </c>
      <c r="J29" s="2">
        <f>AVERAGE(Tabel11[[#This Row],[2015]:[2019]])</f>
        <v>-95.451999999999998</v>
      </c>
    </row>
    <row r="30" spans="1:10" x14ac:dyDescent="0.25">
      <c r="A30" s="16" t="s">
        <v>51</v>
      </c>
      <c r="B30" s="1">
        <v>-157.08000000000001</v>
      </c>
      <c r="C30" s="1">
        <v>-353.48</v>
      </c>
      <c r="D30" s="1">
        <v>-230.74</v>
      </c>
      <c r="E30" s="1">
        <v>-204.93</v>
      </c>
      <c r="F30" s="1">
        <v>-286.01</v>
      </c>
      <c r="G30" s="1">
        <v>-226.24</v>
      </c>
      <c r="H30" s="1">
        <v>-198.53</v>
      </c>
      <c r="I30" s="20">
        <v>-180.01</v>
      </c>
      <c r="J30" s="2">
        <f>AVERAGE(Tabel11[[#This Row],[2015]:[2019]])</f>
        <v>-219.14400000000001</v>
      </c>
    </row>
    <row r="31" spans="1:10" x14ac:dyDescent="0.25">
      <c r="A31" s="17" t="s">
        <v>52</v>
      </c>
      <c r="B31" s="7">
        <v>-121.21</v>
      </c>
      <c r="C31" s="7">
        <v>-275.52</v>
      </c>
      <c r="D31" s="7">
        <v>-143.22999999999999</v>
      </c>
      <c r="E31" s="7">
        <v>-204.93</v>
      </c>
      <c r="F31" s="7">
        <v>-171.18</v>
      </c>
      <c r="G31" s="7">
        <v>-108.37</v>
      </c>
      <c r="H31" s="7">
        <v>-185.22</v>
      </c>
      <c r="I31" s="21">
        <v>-158.99</v>
      </c>
      <c r="J31" s="55">
        <f>AVERAGE(Tabel11[[#This Row],[2015]:[2019]])</f>
        <v>-165.738</v>
      </c>
    </row>
    <row r="32" spans="1:10" x14ac:dyDescent="0.25">
      <c r="A32" s="17" t="s">
        <v>53</v>
      </c>
      <c r="B32" s="7">
        <v>-35.869999999999997</v>
      </c>
      <c r="C32" s="7">
        <v>-77.959999999999994</v>
      </c>
      <c r="D32" s="7">
        <v>-87.51</v>
      </c>
      <c r="E32" s="7">
        <v>0</v>
      </c>
      <c r="F32" s="7">
        <v>-114.83</v>
      </c>
      <c r="G32" s="7">
        <v>-117.87</v>
      </c>
      <c r="H32" s="7">
        <v>-13.31</v>
      </c>
      <c r="I32" s="21">
        <v>-21.02</v>
      </c>
      <c r="J32" s="55">
        <f>AVERAGE(Tabel11[[#This Row],[2015]:[2019]])</f>
        <v>-53.405999999999992</v>
      </c>
    </row>
    <row r="33" spans="1:10" x14ac:dyDescent="0.25">
      <c r="A33" s="16" t="s">
        <v>54</v>
      </c>
      <c r="B33" s="1">
        <v>-84.96</v>
      </c>
      <c r="C33" s="1">
        <v>-41.55</v>
      </c>
      <c r="D33" s="1">
        <v>-68.58</v>
      </c>
      <c r="E33" s="1">
        <v>-166.32</v>
      </c>
      <c r="F33" s="1">
        <v>-48.24</v>
      </c>
      <c r="G33" s="1">
        <v>-47.77</v>
      </c>
      <c r="H33" s="1">
        <v>-81.540000000000006</v>
      </c>
      <c r="I33" s="20">
        <v>-61.18</v>
      </c>
      <c r="J33" s="2">
        <f>AVERAGE(Tabel11[[#This Row],[2015]:[2019]])</f>
        <v>-81.010000000000005</v>
      </c>
    </row>
    <row r="34" spans="1:10" x14ac:dyDescent="0.25">
      <c r="A34" s="15" t="s">
        <v>55</v>
      </c>
      <c r="B34" s="6">
        <v>214.88</v>
      </c>
      <c r="C34" s="6">
        <v>-28.81</v>
      </c>
      <c r="D34" s="6">
        <v>387.66</v>
      </c>
      <c r="E34" s="6">
        <v>-525.02</v>
      </c>
      <c r="F34" s="6">
        <v>-784.85</v>
      </c>
      <c r="G34" s="6">
        <v>71.52</v>
      </c>
      <c r="H34" s="6">
        <v>465.87</v>
      </c>
      <c r="I34" s="19">
        <v>444.53</v>
      </c>
      <c r="J34" s="54">
        <f>AVERAGE(Tabel11[[#This Row],[2015]:[2019]])</f>
        <v>-65.589999999999989</v>
      </c>
    </row>
    <row r="35" spans="1:10" x14ac:dyDescent="0.25">
      <c r="A35" s="15" t="s">
        <v>56</v>
      </c>
      <c r="B35" s="6">
        <v>-515.61</v>
      </c>
      <c r="C35" s="6">
        <v>-667.81</v>
      </c>
      <c r="D35" s="6">
        <v>-454.8</v>
      </c>
      <c r="E35" s="6">
        <v>-703.13</v>
      </c>
      <c r="F35" s="6">
        <v>-526.80999999999995</v>
      </c>
      <c r="G35" s="6">
        <v>-702.17</v>
      </c>
      <c r="H35" s="6">
        <v>-556.9</v>
      </c>
      <c r="I35" s="19">
        <v>-539.83000000000004</v>
      </c>
      <c r="J35" s="54">
        <f>AVERAGE(Tabel11[[#This Row],[2015]:[2019]])</f>
        <v>-605.76800000000003</v>
      </c>
    </row>
    <row r="36" spans="1:10" x14ac:dyDescent="0.25">
      <c r="A36" s="25" t="s">
        <v>57</v>
      </c>
      <c r="B36" s="26">
        <v>-300.74</v>
      </c>
      <c r="C36" s="26">
        <v>-696.61</v>
      </c>
      <c r="D36" s="26">
        <v>-67.14</v>
      </c>
      <c r="E36" s="26">
        <v>-1228.1500000000001</v>
      </c>
      <c r="F36" s="26">
        <v>-1311.66</v>
      </c>
      <c r="G36" s="26">
        <v>-630.65</v>
      </c>
      <c r="H36" s="26">
        <v>-91.03</v>
      </c>
      <c r="I36" s="27">
        <v>-95.29</v>
      </c>
      <c r="J36" s="54">
        <f>AVERAGE(Tabel11[[#This Row],[2015]:[2019]])</f>
        <v>-671.35600000000011</v>
      </c>
    </row>
    <row r="38" spans="1:10" x14ac:dyDescent="0.25">
      <c r="A38" s="11" t="s">
        <v>14</v>
      </c>
      <c r="B38" s="12"/>
      <c r="C38" s="12"/>
      <c r="D38" s="12"/>
      <c r="E38" s="12"/>
      <c r="F38" s="12"/>
      <c r="G38" s="12"/>
      <c r="H38" s="12"/>
      <c r="I38" s="13"/>
      <c r="J38" s="13"/>
    </row>
    <row r="39" spans="1:10" x14ac:dyDescent="0.25">
      <c r="A39" s="28" t="s">
        <v>58</v>
      </c>
      <c r="B39" s="23" t="s">
        <v>59</v>
      </c>
      <c r="C39" s="23" t="s">
        <v>19</v>
      </c>
      <c r="D39" s="23" t="s">
        <v>20</v>
      </c>
      <c r="E39" s="23" t="s">
        <v>21</v>
      </c>
      <c r="F39" s="23" t="s">
        <v>22</v>
      </c>
      <c r="G39" s="23" t="s">
        <v>23</v>
      </c>
      <c r="H39" s="23" t="s">
        <v>24</v>
      </c>
      <c r="I39" s="24" t="s">
        <v>25</v>
      </c>
      <c r="J39" s="24">
        <v>2019</v>
      </c>
    </row>
    <row r="40" spans="1:10" x14ac:dyDescent="0.25">
      <c r="A40" s="16" t="s">
        <v>60</v>
      </c>
      <c r="B40" s="1" t="s">
        <v>61</v>
      </c>
      <c r="C40" s="2">
        <v>5.9</v>
      </c>
      <c r="D40" s="2">
        <v>7.72</v>
      </c>
      <c r="E40" s="2">
        <v>7.3</v>
      </c>
      <c r="F40" s="2">
        <v>5.66</v>
      </c>
      <c r="G40" s="2">
        <v>6.57</v>
      </c>
      <c r="H40" s="2">
        <v>5.58</v>
      </c>
      <c r="I40" s="20">
        <v>6.72</v>
      </c>
      <c r="J40" s="20">
        <v>7.18</v>
      </c>
    </row>
    <row r="41" spans="1:10" x14ac:dyDescent="0.25">
      <c r="A41" s="16" t="s">
        <v>62</v>
      </c>
      <c r="B41" s="1" t="s">
        <v>63</v>
      </c>
      <c r="C41" s="1">
        <v>22094.87</v>
      </c>
      <c r="D41" s="1">
        <v>21463.13</v>
      </c>
      <c r="E41" s="1">
        <v>27348.89</v>
      </c>
      <c r="F41" s="1">
        <v>18628.28</v>
      </c>
      <c r="G41" s="1">
        <v>12331.26</v>
      </c>
      <c r="H41" s="1">
        <v>23365.58</v>
      </c>
      <c r="I41" s="20">
        <v>28579.200000000001</v>
      </c>
      <c r="J41" s="20">
        <v>25815.78</v>
      </c>
    </row>
    <row r="42" spans="1:10" x14ac:dyDescent="0.25">
      <c r="A42" s="29" t="s">
        <v>70</v>
      </c>
      <c r="B42" s="30" t="s">
        <v>73</v>
      </c>
      <c r="C42" s="30">
        <v>7.63</v>
      </c>
      <c r="D42" s="30">
        <v>7.95</v>
      </c>
      <c r="E42" s="30">
        <v>7.66</v>
      </c>
      <c r="F42" s="30">
        <v>7.94</v>
      </c>
      <c r="G42" s="30">
        <v>8.16</v>
      </c>
      <c r="H42" s="30">
        <v>8.3800000000000008</v>
      </c>
      <c r="I42" s="31">
        <v>7.91</v>
      </c>
      <c r="J42" s="31">
        <v>8.17</v>
      </c>
    </row>
  </sheetData>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election activeCell="N32" sqref="N32"/>
    </sheetView>
  </sheetViews>
  <sheetFormatPr defaultRowHeight="15" x14ac:dyDescent="0.25"/>
  <cols>
    <col min="1" max="1" width="26.28515625" bestFit="1" customWidth="1"/>
    <col min="2" max="2" width="13" bestFit="1" customWidth="1"/>
    <col min="3" max="8" width="9.5703125" bestFit="1" customWidth="1"/>
    <col min="9" max="10" width="11.85546875" bestFit="1" customWidth="1"/>
  </cols>
  <sheetData>
    <row r="1" spans="1:10" x14ac:dyDescent="0.25">
      <c r="A1" s="8" t="s">
        <v>15</v>
      </c>
      <c r="B1" s="9"/>
      <c r="C1" s="9"/>
      <c r="D1" s="9"/>
      <c r="E1" s="9"/>
      <c r="F1" s="9"/>
      <c r="G1" s="9"/>
      <c r="H1" s="9"/>
      <c r="I1" s="10"/>
      <c r="J1" s="10"/>
    </row>
    <row r="2" spans="1:10" x14ac:dyDescent="0.25">
      <c r="A2" s="11" t="s">
        <v>17</v>
      </c>
      <c r="B2" s="12"/>
      <c r="C2" s="12"/>
      <c r="D2" s="12"/>
      <c r="E2" s="12"/>
      <c r="F2" s="12"/>
      <c r="G2" s="12"/>
      <c r="H2" s="12"/>
      <c r="I2" s="13"/>
      <c r="J2" s="13"/>
    </row>
    <row r="3" spans="1:10" x14ac:dyDescent="0.25">
      <c r="A3" s="22" t="s">
        <v>18</v>
      </c>
      <c r="B3" s="23" t="s">
        <v>19</v>
      </c>
      <c r="C3" s="23" t="s">
        <v>20</v>
      </c>
      <c r="D3" s="23" t="s">
        <v>21</v>
      </c>
      <c r="E3" s="23" t="s">
        <v>22</v>
      </c>
      <c r="F3" s="23" t="s">
        <v>23</v>
      </c>
      <c r="G3" s="23" t="s">
        <v>24</v>
      </c>
      <c r="H3" s="23" t="s">
        <v>25</v>
      </c>
      <c r="I3" s="24" t="s">
        <v>26</v>
      </c>
      <c r="J3" s="24" t="s">
        <v>27</v>
      </c>
    </row>
    <row r="4" spans="1:10" x14ac:dyDescent="0.25">
      <c r="A4" s="14" t="s">
        <v>66</v>
      </c>
      <c r="B4" s="4">
        <v>19</v>
      </c>
      <c r="C4" s="4">
        <v>17</v>
      </c>
      <c r="D4" s="4">
        <v>19</v>
      </c>
      <c r="E4" s="4">
        <v>20</v>
      </c>
      <c r="F4" s="4">
        <v>15</v>
      </c>
      <c r="G4" s="4">
        <v>13</v>
      </c>
      <c r="H4" s="4">
        <v>18</v>
      </c>
      <c r="I4" s="41">
        <v>18</v>
      </c>
      <c r="J4" s="41">
        <f>AVERAGE(Tabel13[[#This Row],[2015]:[2019]])</f>
        <v>16.8</v>
      </c>
    </row>
    <row r="5" spans="1:10" x14ac:dyDescent="0.25">
      <c r="A5" s="14" t="s">
        <v>29</v>
      </c>
      <c r="B5" s="5">
        <v>8.07</v>
      </c>
      <c r="C5" s="5">
        <v>8.89</v>
      </c>
      <c r="D5" s="5">
        <v>8.49</v>
      </c>
      <c r="E5" s="5">
        <v>7.79</v>
      </c>
      <c r="F5" s="5">
        <v>9.19</v>
      </c>
      <c r="G5" s="5">
        <v>7.45</v>
      </c>
      <c r="H5" s="5">
        <v>6.42</v>
      </c>
      <c r="I5" s="18">
        <v>7.51</v>
      </c>
      <c r="J5" s="18">
        <f>AVERAGE(Tabel13[[#This Row],[2015]:[2019]])</f>
        <v>7.6719999999999997</v>
      </c>
    </row>
    <row r="6" spans="1:10" x14ac:dyDescent="0.25">
      <c r="A6" s="15" t="s">
        <v>30</v>
      </c>
      <c r="B6" s="6">
        <v>4667.3</v>
      </c>
      <c r="C6" s="6">
        <v>4552.62</v>
      </c>
      <c r="D6" s="6">
        <v>4534.53</v>
      </c>
      <c r="E6" s="6">
        <v>3741.02</v>
      </c>
      <c r="F6" s="6">
        <v>4765</v>
      </c>
      <c r="G6" s="6">
        <v>4364.93</v>
      </c>
      <c r="H6" s="6">
        <v>4702.2</v>
      </c>
      <c r="I6" s="19">
        <v>4355.1499999999996</v>
      </c>
      <c r="J6" s="19">
        <f>AVERAGE(Tabel13[[#This Row],[2015]:[2019]])</f>
        <v>4385.6600000000008</v>
      </c>
    </row>
    <row r="7" spans="1:10" x14ac:dyDescent="0.25">
      <c r="A7" s="16" t="s">
        <v>31</v>
      </c>
      <c r="B7" s="1">
        <v>4632.93</v>
      </c>
      <c r="C7" s="1">
        <v>4512.51</v>
      </c>
      <c r="D7" s="1">
        <v>4487.05</v>
      </c>
      <c r="E7" s="1">
        <v>3723.14</v>
      </c>
      <c r="F7" s="1">
        <v>4734.24</v>
      </c>
      <c r="G7" s="1">
        <v>4263.91</v>
      </c>
      <c r="H7" s="1">
        <v>4648.5600000000004</v>
      </c>
      <c r="I7" s="20">
        <v>4329.47</v>
      </c>
      <c r="J7" s="20">
        <f>AVERAGE(Tabel13[[#This Row],[2015]:[2019]])</f>
        <v>4339.8639999999996</v>
      </c>
    </row>
    <row r="8" spans="1:10" x14ac:dyDescent="0.25">
      <c r="A8" s="16" t="s">
        <v>32</v>
      </c>
      <c r="B8" s="1">
        <v>34.380000000000003</v>
      </c>
      <c r="C8" s="1">
        <v>40.11</v>
      </c>
      <c r="D8" s="1">
        <v>47.47</v>
      </c>
      <c r="E8" s="1">
        <v>17.88</v>
      </c>
      <c r="F8" s="1">
        <v>30.76</v>
      </c>
      <c r="G8" s="1">
        <v>101.02</v>
      </c>
      <c r="H8" s="1">
        <v>53.64</v>
      </c>
      <c r="I8" s="20">
        <v>25.68</v>
      </c>
      <c r="J8" s="20">
        <f>AVERAGE(Tabel13[[#This Row],[2015]:[2019]])</f>
        <v>45.796000000000006</v>
      </c>
    </row>
    <row r="9" spans="1:10" x14ac:dyDescent="0.25">
      <c r="A9" s="15" t="s">
        <v>33</v>
      </c>
      <c r="B9" s="6">
        <v>-2152.94</v>
      </c>
      <c r="C9" s="6">
        <v>-2081.36</v>
      </c>
      <c r="D9" s="6">
        <v>-2252.14</v>
      </c>
      <c r="E9" s="6">
        <v>-2244.02</v>
      </c>
      <c r="F9" s="6">
        <v>-2384.7800000000002</v>
      </c>
      <c r="G9" s="6">
        <v>-2503.16</v>
      </c>
      <c r="H9" s="6">
        <v>-2715.89</v>
      </c>
      <c r="I9" s="19">
        <v>-2682.75</v>
      </c>
      <c r="J9" s="19">
        <f>AVERAGE(Tabel13[[#This Row],[2015]:[2019]])</f>
        <v>-2506.12</v>
      </c>
    </row>
    <row r="10" spans="1:10" x14ac:dyDescent="0.25">
      <c r="A10" s="16" t="s">
        <v>34</v>
      </c>
      <c r="B10" s="1">
        <v>-535.24</v>
      </c>
      <c r="C10" s="1">
        <v>-515.66999999999996</v>
      </c>
      <c r="D10" s="1">
        <v>-568.98</v>
      </c>
      <c r="E10" s="1">
        <v>-619.72</v>
      </c>
      <c r="F10" s="1">
        <v>-688.15</v>
      </c>
      <c r="G10" s="1">
        <v>-758.36</v>
      </c>
      <c r="H10" s="1">
        <v>-816.59</v>
      </c>
      <c r="I10" s="20">
        <v>-799.88</v>
      </c>
      <c r="J10" s="20">
        <f>AVERAGE(Tabel13[[#This Row],[2015]:[2019]])</f>
        <v>-736.54000000000008</v>
      </c>
    </row>
    <row r="11" spans="1:10" x14ac:dyDescent="0.25">
      <c r="A11" s="16" t="s">
        <v>35</v>
      </c>
      <c r="B11" s="1">
        <v>-237.33</v>
      </c>
      <c r="C11" s="1">
        <v>-213.05</v>
      </c>
      <c r="D11" s="1">
        <v>-205.05</v>
      </c>
      <c r="E11" s="1">
        <v>-191.78</v>
      </c>
      <c r="F11" s="1">
        <v>-222.26</v>
      </c>
      <c r="G11" s="1">
        <v>-205.6</v>
      </c>
      <c r="H11" s="1">
        <v>-245.68</v>
      </c>
      <c r="I11" s="20">
        <v>-253.75</v>
      </c>
      <c r="J11" s="20">
        <f>AVERAGE(Tabel13[[#This Row],[2015]:[2019]])</f>
        <v>-223.81399999999999</v>
      </c>
    </row>
    <row r="12" spans="1:10" x14ac:dyDescent="0.25">
      <c r="A12" s="16" t="s">
        <v>36</v>
      </c>
      <c r="B12" s="1">
        <v>-358.34</v>
      </c>
      <c r="C12" s="1">
        <v>-349.41</v>
      </c>
      <c r="D12" s="1">
        <v>-334.13</v>
      </c>
      <c r="E12" s="1">
        <v>-336.28</v>
      </c>
      <c r="F12" s="1">
        <v>-397.59</v>
      </c>
      <c r="G12" s="1">
        <v>-494.88</v>
      </c>
      <c r="H12" s="1">
        <v>-537.41</v>
      </c>
      <c r="I12" s="20">
        <v>-467.62</v>
      </c>
      <c r="J12" s="20">
        <f>AVERAGE(Tabel13[[#This Row],[2015]:[2019]])</f>
        <v>-446.75599999999997</v>
      </c>
    </row>
    <row r="13" spans="1:10" x14ac:dyDescent="0.25">
      <c r="A13" s="16" t="s">
        <v>37</v>
      </c>
      <c r="B13" s="1">
        <v>-175.38</v>
      </c>
      <c r="C13" s="1">
        <v>-119.52</v>
      </c>
      <c r="D13" s="1">
        <v>-130.6</v>
      </c>
      <c r="E13" s="1">
        <v>-128.56</v>
      </c>
      <c r="F13" s="1">
        <v>-144.24</v>
      </c>
      <c r="G13" s="1">
        <v>-168.89</v>
      </c>
      <c r="H13" s="1">
        <v>-176.46</v>
      </c>
      <c r="I13" s="20">
        <v>-223.38</v>
      </c>
      <c r="J13" s="20">
        <f>AVERAGE(Tabel13[[#This Row],[2015]:[2019]])</f>
        <v>-168.30599999999998</v>
      </c>
    </row>
    <row r="14" spans="1:10" x14ac:dyDescent="0.25">
      <c r="A14" s="16" t="s">
        <v>38</v>
      </c>
      <c r="B14" s="1">
        <v>-772.39</v>
      </c>
      <c r="C14" s="1">
        <v>-846.16</v>
      </c>
      <c r="D14" s="1">
        <v>-945.4</v>
      </c>
      <c r="E14" s="1">
        <v>-893.92</v>
      </c>
      <c r="F14" s="1">
        <v>-866.73</v>
      </c>
      <c r="G14" s="1">
        <v>-825.35</v>
      </c>
      <c r="H14" s="1">
        <v>-865.06</v>
      </c>
      <c r="I14" s="20">
        <v>-865.18</v>
      </c>
      <c r="J14" s="20">
        <f>AVERAGE(Tabel13[[#This Row],[2015]:[2019]])</f>
        <v>-863.24799999999993</v>
      </c>
    </row>
    <row r="15" spans="1:10" x14ac:dyDescent="0.25">
      <c r="A15" s="16" t="s">
        <v>39</v>
      </c>
      <c r="B15" s="1">
        <v>-0.24</v>
      </c>
      <c r="C15" s="1">
        <v>0</v>
      </c>
      <c r="D15" s="1">
        <v>0</v>
      </c>
      <c r="E15" s="1">
        <v>0</v>
      </c>
      <c r="F15" s="1">
        <v>-3.84</v>
      </c>
      <c r="G15" s="1">
        <v>-0.44</v>
      </c>
      <c r="H15" s="1">
        <v>-0.2</v>
      </c>
      <c r="I15" s="20">
        <v>-3.77</v>
      </c>
      <c r="J15" s="20">
        <f>AVERAGE(Tabel13[[#This Row],[2015]:[2019]])</f>
        <v>-1.65</v>
      </c>
    </row>
    <row r="16" spans="1:10" x14ac:dyDescent="0.25">
      <c r="A16" s="16" t="s">
        <v>40</v>
      </c>
      <c r="B16" s="1">
        <v>-74.02</v>
      </c>
      <c r="C16" s="1">
        <v>-37.54</v>
      </c>
      <c r="D16" s="1">
        <v>-67.989999999999995</v>
      </c>
      <c r="E16" s="1">
        <v>-73.75</v>
      </c>
      <c r="F16" s="1">
        <v>-61.98</v>
      </c>
      <c r="G16" s="1">
        <v>-49.64</v>
      </c>
      <c r="H16" s="1">
        <v>-74.489999999999995</v>
      </c>
      <c r="I16" s="20">
        <v>-69.19</v>
      </c>
      <c r="J16" s="20">
        <f>AVERAGE(Tabel13[[#This Row],[2015]:[2019]])</f>
        <v>-65.81</v>
      </c>
    </row>
    <row r="17" spans="1:10" x14ac:dyDescent="0.25">
      <c r="A17" s="15" t="s">
        <v>41</v>
      </c>
      <c r="B17" s="6">
        <v>2514.37</v>
      </c>
      <c r="C17" s="6">
        <v>2471.2600000000002</v>
      </c>
      <c r="D17" s="6">
        <v>2282.39</v>
      </c>
      <c r="E17" s="6">
        <v>1497</v>
      </c>
      <c r="F17" s="6">
        <v>2380.2199999999998</v>
      </c>
      <c r="G17" s="6">
        <v>1861.77</v>
      </c>
      <c r="H17" s="6">
        <v>1986.31</v>
      </c>
      <c r="I17" s="19">
        <v>1672.39</v>
      </c>
      <c r="J17" s="19">
        <f>AVERAGE(Tabel13[[#This Row],[2015]:[2019]])</f>
        <v>1879.5379999999998</v>
      </c>
    </row>
    <row r="18" spans="1:10" x14ac:dyDescent="0.25">
      <c r="A18" s="15" t="s">
        <v>42</v>
      </c>
      <c r="B18" s="6">
        <v>-1052.6300000000001</v>
      </c>
      <c r="C18" s="6">
        <v>-1068.25</v>
      </c>
      <c r="D18" s="6">
        <v>-1192.6099999999999</v>
      </c>
      <c r="E18" s="6">
        <v>-1280.19</v>
      </c>
      <c r="F18" s="6">
        <v>-1452.73</v>
      </c>
      <c r="G18" s="6">
        <v>-1451.72</v>
      </c>
      <c r="H18" s="6">
        <v>-1480.12</v>
      </c>
      <c r="I18" s="19">
        <v>-1597.99</v>
      </c>
      <c r="J18" s="19">
        <f>AVERAGE(Tabel13[[#This Row],[2015]:[2019]])</f>
        <v>-1452.55</v>
      </c>
    </row>
    <row r="19" spans="1:10" x14ac:dyDescent="0.25">
      <c r="A19" s="16" t="s">
        <v>43</v>
      </c>
      <c r="B19" s="1">
        <v>-272.79000000000002</v>
      </c>
      <c r="C19" s="1">
        <v>-250.1</v>
      </c>
      <c r="D19" s="1">
        <v>-277.83</v>
      </c>
      <c r="E19" s="1">
        <v>-371.56</v>
      </c>
      <c r="F19" s="1">
        <v>-388.34</v>
      </c>
      <c r="G19" s="1">
        <v>-486.3</v>
      </c>
      <c r="H19" s="1">
        <v>-504.28</v>
      </c>
      <c r="I19" s="20">
        <v>-514.75</v>
      </c>
      <c r="J19" s="20">
        <f>AVERAGE(Tabel13[[#This Row],[2015]:[2019]])</f>
        <v>-453.04599999999999</v>
      </c>
    </row>
    <row r="20" spans="1:10" x14ac:dyDescent="0.25">
      <c r="A20" s="17" t="s">
        <v>44</v>
      </c>
      <c r="B20" s="7">
        <v>-39.96</v>
      </c>
      <c r="C20" s="7">
        <v>-31.91</v>
      </c>
      <c r="D20" s="7">
        <v>-41.38</v>
      </c>
      <c r="E20" s="7">
        <v>-127.94</v>
      </c>
      <c r="F20" s="7">
        <v>-176.88</v>
      </c>
      <c r="G20" s="7">
        <v>-227.65</v>
      </c>
      <c r="H20" s="7">
        <v>-217.1</v>
      </c>
      <c r="I20" s="21">
        <v>-230.27</v>
      </c>
      <c r="J20" s="21">
        <f>AVERAGE(Tabel13[[#This Row],[2015]:[2019]])</f>
        <v>-195.96800000000002</v>
      </c>
    </row>
    <row r="21" spans="1:10" x14ac:dyDescent="0.25">
      <c r="A21" s="17" t="s">
        <v>45</v>
      </c>
      <c r="B21" s="7">
        <v>-219.63</v>
      </c>
      <c r="C21" s="7">
        <v>-204.87</v>
      </c>
      <c r="D21" s="7">
        <v>-225.02</v>
      </c>
      <c r="E21" s="7">
        <v>-229.38</v>
      </c>
      <c r="F21" s="7">
        <v>-192.07</v>
      </c>
      <c r="G21" s="7">
        <v>-226.19</v>
      </c>
      <c r="H21" s="7">
        <v>-257.3</v>
      </c>
      <c r="I21" s="21">
        <v>-265.20999999999998</v>
      </c>
      <c r="J21" s="21">
        <f>AVERAGE(Tabel13[[#This Row],[2015]:[2019]])</f>
        <v>-234.03000000000003</v>
      </c>
    </row>
    <row r="22" spans="1:10" x14ac:dyDescent="0.25">
      <c r="A22" s="17" t="s">
        <v>46</v>
      </c>
      <c r="B22" s="7">
        <v>-13.21</v>
      </c>
      <c r="C22" s="7">
        <v>-13.32</v>
      </c>
      <c r="D22" s="7">
        <v>-11.44</v>
      </c>
      <c r="E22" s="7">
        <v>-14.24</v>
      </c>
      <c r="F22" s="7">
        <v>-19.399999999999999</v>
      </c>
      <c r="G22" s="7">
        <v>-32.47</v>
      </c>
      <c r="H22" s="7">
        <v>-29.87</v>
      </c>
      <c r="I22" s="21">
        <v>-19.27</v>
      </c>
      <c r="J22" s="21">
        <f>AVERAGE(Tabel13[[#This Row],[2015]:[2019]])</f>
        <v>-23.05</v>
      </c>
    </row>
    <row r="23" spans="1:10" x14ac:dyDescent="0.25">
      <c r="A23" s="16" t="s">
        <v>47</v>
      </c>
      <c r="B23" s="1">
        <v>-101.86</v>
      </c>
      <c r="C23" s="1">
        <v>-90.23</v>
      </c>
      <c r="D23" s="1">
        <v>-137.57</v>
      </c>
      <c r="E23" s="1">
        <v>-147.55000000000001</v>
      </c>
      <c r="F23" s="1">
        <v>-168.79</v>
      </c>
      <c r="G23" s="1">
        <v>-193.94</v>
      </c>
      <c r="H23" s="1">
        <v>-194.17</v>
      </c>
      <c r="I23" s="20">
        <v>-191.61</v>
      </c>
      <c r="J23" s="20">
        <f>AVERAGE(Tabel13[[#This Row],[2015]:[2019]])</f>
        <v>-179.21200000000002</v>
      </c>
    </row>
    <row r="24" spans="1:10" x14ac:dyDescent="0.25">
      <c r="A24" s="17" t="s">
        <v>44</v>
      </c>
      <c r="B24" s="7">
        <v>-17.760000000000002</v>
      </c>
      <c r="C24" s="7">
        <v>-12.13</v>
      </c>
      <c r="D24" s="7">
        <v>-50.41</v>
      </c>
      <c r="E24" s="7">
        <v>-60.26</v>
      </c>
      <c r="F24" s="7">
        <v>-73.03</v>
      </c>
      <c r="G24" s="7">
        <v>-88.93</v>
      </c>
      <c r="H24" s="7">
        <v>-80.569999999999993</v>
      </c>
      <c r="I24" s="21">
        <v>-81.25</v>
      </c>
      <c r="J24" s="21">
        <f>AVERAGE(Tabel13[[#This Row],[2015]:[2019]])</f>
        <v>-76.807999999999993</v>
      </c>
    </row>
    <row r="25" spans="1:10" x14ac:dyDescent="0.25">
      <c r="A25" s="17" t="s">
        <v>45</v>
      </c>
      <c r="B25" s="7">
        <v>-38.590000000000003</v>
      </c>
      <c r="C25" s="7">
        <v>-31.97</v>
      </c>
      <c r="D25" s="7">
        <v>-37.26</v>
      </c>
      <c r="E25" s="7">
        <v>-36.32</v>
      </c>
      <c r="F25" s="7">
        <v>-40.67</v>
      </c>
      <c r="G25" s="7">
        <v>-49.41</v>
      </c>
      <c r="H25" s="7">
        <v>-54.67</v>
      </c>
      <c r="I25" s="21">
        <v>-55.5</v>
      </c>
      <c r="J25" s="21">
        <f>AVERAGE(Tabel13[[#This Row],[2015]:[2019]])</f>
        <v>-47.314</v>
      </c>
    </row>
    <row r="26" spans="1:10" x14ac:dyDescent="0.25">
      <c r="A26" s="17" t="s">
        <v>48</v>
      </c>
      <c r="B26" s="7">
        <v>-41.58</v>
      </c>
      <c r="C26" s="7">
        <v>-42.56</v>
      </c>
      <c r="D26" s="7">
        <v>-45.89</v>
      </c>
      <c r="E26" s="7">
        <v>-45.75</v>
      </c>
      <c r="F26" s="7">
        <v>-48.1</v>
      </c>
      <c r="G26" s="7">
        <v>-45.12</v>
      </c>
      <c r="H26" s="7">
        <v>-49.01</v>
      </c>
      <c r="I26" s="21">
        <v>-49.48</v>
      </c>
      <c r="J26" s="21">
        <f>AVERAGE(Tabel13[[#This Row],[2015]:[2019]])</f>
        <v>-47.491999999999997</v>
      </c>
    </row>
    <row r="27" spans="1:10" x14ac:dyDescent="0.25">
      <c r="A27" s="17" t="s">
        <v>46</v>
      </c>
      <c r="B27" s="7">
        <v>-3.94</v>
      </c>
      <c r="C27" s="7">
        <v>-3.57</v>
      </c>
      <c r="D27" s="7">
        <v>-4.01</v>
      </c>
      <c r="E27" s="7">
        <v>-5.23</v>
      </c>
      <c r="F27" s="7">
        <v>-6.99</v>
      </c>
      <c r="G27" s="7">
        <v>-10.48</v>
      </c>
      <c r="H27" s="7">
        <v>-9.91</v>
      </c>
      <c r="I27" s="21">
        <v>-5.38</v>
      </c>
      <c r="J27" s="21">
        <f>AVERAGE(Tabel13[[#This Row],[2015]:[2019]])</f>
        <v>-7.5980000000000008</v>
      </c>
    </row>
    <row r="28" spans="1:10" x14ac:dyDescent="0.25">
      <c r="A28" s="16" t="s">
        <v>49</v>
      </c>
      <c r="B28" s="1">
        <v>-43.46</v>
      </c>
      <c r="C28" s="1">
        <v>-45.63</v>
      </c>
      <c r="D28" s="1">
        <v>-54.25</v>
      </c>
      <c r="E28" s="1">
        <v>-67.290000000000006</v>
      </c>
      <c r="F28" s="1">
        <v>-85.67</v>
      </c>
      <c r="G28" s="1">
        <v>-104.24</v>
      </c>
      <c r="H28" s="1">
        <v>-97.22</v>
      </c>
      <c r="I28" s="20">
        <v>-82.31</v>
      </c>
      <c r="J28" s="20">
        <f>AVERAGE(Tabel13[[#This Row],[2015]:[2019]])</f>
        <v>-87.345999999999989</v>
      </c>
    </row>
    <row r="29" spans="1:10" x14ac:dyDescent="0.25">
      <c r="A29" s="16" t="s">
        <v>50</v>
      </c>
      <c r="B29" s="1">
        <v>-94.55</v>
      </c>
      <c r="C29" s="1">
        <v>-69.16</v>
      </c>
      <c r="D29" s="1">
        <v>-106.69</v>
      </c>
      <c r="E29" s="1">
        <v>-112.79</v>
      </c>
      <c r="F29" s="1">
        <v>-104.51</v>
      </c>
      <c r="G29" s="1">
        <v>-104.89</v>
      </c>
      <c r="H29" s="1">
        <v>-106.92</v>
      </c>
      <c r="I29" s="20">
        <v>-127.73</v>
      </c>
      <c r="J29" s="20">
        <f>AVERAGE(Tabel13[[#This Row],[2015]:[2019]])</f>
        <v>-111.36800000000001</v>
      </c>
    </row>
    <row r="30" spans="1:10" x14ac:dyDescent="0.25">
      <c r="A30" s="16" t="s">
        <v>51</v>
      </c>
      <c r="B30" s="1">
        <v>-490.27</v>
      </c>
      <c r="C30" s="1">
        <v>-576.70000000000005</v>
      </c>
      <c r="D30" s="1">
        <v>-562.72</v>
      </c>
      <c r="E30" s="1">
        <v>-526.46</v>
      </c>
      <c r="F30" s="1">
        <v>-629.14</v>
      </c>
      <c r="G30" s="1">
        <v>-506.74</v>
      </c>
      <c r="H30" s="1">
        <v>-507.16</v>
      </c>
      <c r="I30" s="20">
        <v>-626.20000000000005</v>
      </c>
      <c r="J30" s="20">
        <f>AVERAGE(Tabel13[[#This Row],[2015]:[2019]])</f>
        <v>-559.14</v>
      </c>
    </row>
    <row r="31" spans="1:10" x14ac:dyDescent="0.25">
      <c r="A31" s="17" t="s">
        <v>52</v>
      </c>
      <c r="B31" s="7">
        <v>-222.92</v>
      </c>
      <c r="C31" s="7">
        <v>-192.24</v>
      </c>
      <c r="D31" s="7">
        <v>-184.1</v>
      </c>
      <c r="E31" s="7">
        <v>-224.89</v>
      </c>
      <c r="F31" s="7">
        <v>-179.14</v>
      </c>
      <c r="G31" s="7">
        <v>-194.13</v>
      </c>
      <c r="H31" s="7">
        <v>-239.65</v>
      </c>
      <c r="I31" s="21">
        <v>-201.17</v>
      </c>
      <c r="J31" s="21">
        <f>AVERAGE(Tabel13[[#This Row],[2015]:[2019]])</f>
        <v>-207.79599999999999</v>
      </c>
    </row>
    <row r="32" spans="1:10" x14ac:dyDescent="0.25">
      <c r="A32" s="17" t="s">
        <v>53</v>
      </c>
      <c r="B32" s="7">
        <v>-267.36</v>
      </c>
      <c r="C32" s="7">
        <v>-384.47</v>
      </c>
      <c r="D32" s="7">
        <v>-378.62</v>
      </c>
      <c r="E32" s="7">
        <v>-301.58</v>
      </c>
      <c r="F32" s="7">
        <v>-450</v>
      </c>
      <c r="G32" s="7">
        <v>-312.61</v>
      </c>
      <c r="H32" s="7">
        <v>-267.51</v>
      </c>
      <c r="I32" s="21">
        <v>-425.03</v>
      </c>
      <c r="J32" s="21">
        <f>AVERAGE(Tabel13[[#This Row],[2015]:[2019]])</f>
        <v>-351.346</v>
      </c>
    </row>
    <row r="33" spans="1:10" x14ac:dyDescent="0.25">
      <c r="A33" s="16" t="s">
        <v>54</v>
      </c>
      <c r="B33" s="1">
        <v>-49.7</v>
      </c>
      <c r="C33" s="1">
        <v>-36.43</v>
      </c>
      <c r="D33" s="1">
        <v>-53.55</v>
      </c>
      <c r="E33" s="1">
        <v>-54.54</v>
      </c>
      <c r="F33" s="1">
        <v>-76.28</v>
      </c>
      <c r="G33" s="1">
        <v>-55.61</v>
      </c>
      <c r="H33" s="1">
        <v>-70.38</v>
      </c>
      <c r="I33" s="20">
        <v>-55.39</v>
      </c>
      <c r="J33" s="20">
        <f>AVERAGE(Tabel13[[#This Row],[2015]:[2019]])</f>
        <v>-62.44</v>
      </c>
    </row>
    <row r="34" spans="1:10" x14ac:dyDescent="0.25">
      <c r="A34" s="15" t="s">
        <v>55</v>
      </c>
      <c r="B34" s="6">
        <v>1461.73</v>
      </c>
      <c r="C34" s="6">
        <v>1403</v>
      </c>
      <c r="D34" s="6">
        <v>1089.77</v>
      </c>
      <c r="E34" s="6">
        <v>216.81</v>
      </c>
      <c r="F34" s="6">
        <v>927.49</v>
      </c>
      <c r="G34" s="6">
        <v>410.06</v>
      </c>
      <c r="H34" s="6">
        <v>506.2</v>
      </c>
      <c r="I34" s="19">
        <v>74.41</v>
      </c>
      <c r="J34" s="19">
        <f>AVERAGE(Tabel13[[#This Row],[2015]:[2019]])</f>
        <v>426.99399999999997</v>
      </c>
    </row>
    <row r="35" spans="1:10" x14ac:dyDescent="0.25">
      <c r="A35" s="15" t="s">
        <v>56</v>
      </c>
      <c r="B35" s="6">
        <v>-731.76</v>
      </c>
      <c r="C35" s="6">
        <v>-673.54</v>
      </c>
      <c r="D35" s="6">
        <v>-712.76</v>
      </c>
      <c r="E35" s="6">
        <v>-707.06</v>
      </c>
      <c r="F35" s="6">
        <v>-756.93</v>
      </c>
      <c r="G35" s="6">
        <v>-777.33</v>
      </c>
      <c r="H35" s="6">
        <v>-770.29</v>
      </c>
      <c r="I35" s="19">
        <v>-809.3</v>
      </c>
      <c r="J35" s="19">
        <f>AVERAGE(Tabel13[[#This Row],[2015]:[2019]])</f>
        <v>-764.18200000000002</v>
      </c>
    </row>
    <row r="36" spans="1:10" x14ac:dyDescent="0.25">
      <c r="A36" s="25" t="s">
        <v>57</v>
      </c>
      <c r="B36" s="26">
        <v>729.98</v>
      </c>
      <c r="C36" s="26">
        <v>729.46</v>
      </c>
      <c r="D36" s="26">
        <v>377.02</v>
      </c>
      <c r="E36" s="26">
        <v>-490.25</v>
      </c>
      <c r="F36" s="26">
        <v>170.56</v>
      </c>
      <c r="G36" s="26">
        <v>-367.28</v>
      </c>
      <c r="H36" s="26">
        <v>-264.08999999999997</v>
      </c>
      <c r="I36" s="27">
        <v>-734.9</v>
      </c>
      <c r="J36" s="27">
        <f>AVERAGE(Tabel13[[#This Row],[2015]:[2019]])</f>
        <v>-337.19200000000001</v>
      </c>
    </row>
    <row r="38" spans="1:10" x14ac:dyDescent="0.25">
      <c r="A38" s="11" t="s">
        <v>15</v>
      </c>
      <c r="B38" s="12"/>
      <c r="C38" s="12"/>
      <c r="D38" s="12"/>
      <c r="E38" s="12"/>
      <c r="F38" s="12"/>
      <c r="G38" s="12"/>
      <c r="H38" s="12"/>
      <c r="I38" s="13"/>
      <c r="J38" s="13"/>
    </row>
    <row r="39" spans="1:10" x14ac:dyDescent="0.25">
      <c r="A39" s="28" t="s">
        <v>58</v>
      </c>
      <c r="B39" s="23" t="s">
        <v>59</v>
      </c>
      <c r="C39" s="23" t="s">
        <v>19</v>
      </c>
      <c r="D39" s="23" t="s">
        <v>20</v>
      </c>
      <c r="E39" s="23" t="s">
        <v>21</v>
      </c>
      <c r="F39" s="23" t="s">
        <v>22</v>
      </c>
      <c r="G39" s="23" t="s">
        <v>23</v>
      </c>
      <c r="H39" s="23" t="s">
        <v>24</v>
      </c>
      <c r="I39" s="24" t="s">
        <v>25</v>
      </c>
      <c r="J39" s="23" t="s">
        <v>26</v>
      </c>
    </row>
    <row r="40" spans="1:10" x14ac:dyDescent="0.25">
      <c r="A40" s="16" t="s">
        <v>60</v>
      </c>
      <c r="B40" s="1" t="s">
        <v>61</v>
      </c>
      <c r="C40" s="2">
        <v>8.07</v>
      </c>
      <c r="D40" s="2">
        <v>8.89</v>
      </c>
      <c r="E40" s="2">
        <v>8.49</v>
      </c>
      <c r="F40" s="2">
        <v>7.79</v>
      </c>
      <c r="G40" s="2">
        <v>9.19</v>
      </c>
      <c r="H40" s="2">
        <v>7.45</v>
      </c>
      <c r="I40" s="20">
        <v>6.42</v>
      </c>
      <c r="J40" s="53">
        <v>7.51</v>
      </c>
    </row>
    <row r="41" spans="1:10" x14ac:dyDescent="0.25">
      <c r="A41" s="16" t="s">
        <v>62</v>
      </c>
      <c r="B41" s="1" t="s">
        <v>63</v>
      </c>
      <c r="C41" s="1">
        <v>68588.160000000003</v>
      </c>
      <c r="D41" s="1">
        <v>61962.44</v>
      </c>
      <c r="E41" s="1">
        <v>61633.279999999999</v>
      </c>
      <c r="F41" s="1">
        <v>48614.86</v>
      </c>
      <c r="G41" s="1">
        <v>62639.7</v>
      </c>
      <c r="H41" s="1">
        <v>63107.15</v>
      </c>
      <c r="I41" s="20">
        <v>59312.1</v>
      </c>
      <c r="J41" s="1">
        <v>57293.440000000002</v>
      </c>
    </row>
    <row r="42" spans="1:10" x14ac:dyDescent="0.25">
      <c r="A42" s="29" t="s">
        <v>70</v>
      </c>
      <c r="B42" s="30" t="s">
        <v>73</v>
      </c>
      <c r="C42" s="31">
        <v>6.8</v>
      </c>
      <c r="D42" s="31">
        <v>7.28</v>
      </c>
      <c r="E42" s="31">
        <v>7.28</v>
      </c>
      <c r="F42" s="31">
        <v>7.66</v>
      </c>
      <c r="G42" s="31">
        <v>7.56</v>
      </c>
      <c r="H42" s="30">
        <v>6.77</v>
      </c>
      <c r="I42" s="31">
        <v>7.89</v>
      </c>
      <c r="J42" s="30">
        <v>7.56</v>
      </c>
    </row>
  </sheetData>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election activeCell="J12" sqref="J12"/>
    </sheetView>
  </sheetViews>
  <sheetFormatPr defaultRowHeight="15" x14ac:dyDescent="0.25"/>
  <cols>
    <col min="1" max="1" width="26.28515625" bestFit="1" customWidth="1"/>
    <col min="2" max="2" width="13" bestFit="1" customWidth="1"/>
    <col min="3" max="8" width="9.5703125" bestFit="1" customWidth="1"/>
    <col min="9" max="10" width="11.85546875" bestFit="1" customWidth="1"/>
  </cols>
  <sheetData>
    <row r="1" spans="1:10" x14ac:dyDescent="0.25">
      <c r="A1" s="8" t="s">
        <v>16</v>
      </c>
      <c r="B1" s="9"/>
      <c r="C1" s="9"/>
      <c r="D1" s="9"/>
      <c r="E1" s="9"/>
      <c r="F1" s="9"/>
      <c r="G1" s="9"/>
      <c r="H1" s="9"/>
      <c r="I1" s="10"/>
      <c r="J1" s="10"/>
    </row>
    <row r="2" spans="1:10" x14ac:dyDescent="0.25">
      <c r="A2" s="11" t="s">
        <v>17</v>
      </c>
      <c r="B2" s="12"/>
      <c r="C2" s="12"/>
      <c r="D2" s="12"/>
      <c r="E2" s="12"/>
      <c r="F2" s="12"/>
      <c r="G2" s="12"/>
      <c r="H2" s="12"/>
      <c r="I2" s="13"/>
      <c r="J2" s="13"/>
    </row>
    <row r="3" spans="1:10" x14ac:dyDescent="0.25">
      <c r="A3" s="22" t="s">
        <v>18</v>
      </c>
      <c r="B3" s="23" t="s">
        <v>19</v>
      </c>
      <c r="C3" s="23" t="s">
        <v>20</v>
      </c>
      <c r="D3" s="23" t="s">
        <v>21</v>
      </c>
      <c r="E3" s="23" t="s">
        <v>22</v>
      </c>
      <c r="F3" s="23" t="s">
        <v>23</v>
      </c>
      <c r="G3" s="23" t="s">
        <v>24</v>
      </c>
      <c r="H3" s="23" t="s">
        <v>78</v>
      </c>
      <c r="I3" s="24" t="s">
        <v>26</v>
      </c>
      <c r="J3" s="24" t="s">
        <v>79</v>
      </c>
    </row>
    <row r="4" spans="1:10" x14ac:dyDescent="0.25">
      <c r="A4" s="14" t="s">
        <v>66</v>
      </c>
      <c r="B4" s="4">
        <v>9</v>
      </c>
      <c r="C4" s="4">
        <v>9</v>
      </c>
      <c r="D4" s="4">
        <v>8</v>
      </c>
      <c r="E4" s="4">
        <v>9</v>
      </c>
      <c r="F4" s="4">
        <v>7</v>
      </c>
      <c r="G4" s="4">
        <v>6</v>
      </c>
      <c r="H4" s="4"/>
      <c r="I4" s="41">
        <v>8</v>
      </c>
      <c r="J4" s="41">
        <f>AVERAGE(D4:I4)</f>
        <v>7.6</v>
      </c>
    </row>
    <row r="5" spans="1:10" x14ac:dyDescent="0.25">
      <c r="A5" s="14" t="s">
        <v>29</v>
      </c>
      <c r="B5" s="5">
        <v>10.07</v>
      </c>
      <c r="C5" s="5">
        <v>13.31</v>
      </c>
      <c r="D5" s="5">
        <v>12.27</v>
      </c>
      <c r="E5" s="5">
        <v>10.8</v>
      </c>
      <c r="F5" s="5">
        <v>14.19</v>
      </c>
      <c r="G5" s="5">
        <v>11.2</v>
      </c>
      <c r="H5" s="5"/>
      <c r="I5" s="18">
        <v>12.99</v>
      </c>
      <c r="J5" s="41">
        <f t="shared" ref="J5:J36" si="0">AVERAGE(D5:I5)</f>
        <v>12.29</v>
      </c>
    </row>
    <row r="6" spans="1:10" x14ac:dyDescent="0.25">
      <c r="A6" s="15" t="s">
        <v>30</v>
      </c>
      <c r="B6" s="6">
        <v>5647.05</v>
      </c>
      <c r="C6" s="6">
        <v>6757.66</v>
      </c>
      <c r="D6" s="6">
        <v>4788.58</v>
      </c>
      <c r="E6" s="6">
        <v>6170.24</v>
      </c>
      <c r="F6" s="6">
        <v>4047.48</v>
      </c>
      <c r="G6" s="6">
        <v>2372.86</v>
      </c>
      <c r="H6" s="6"/>
      <c r="I6" s="34">
        <v>5806</v>
      </c>
      <c r="J6" s="51">
        <f>AVERAGE(D6:I6)</f>
        <v>4637.0320000000002</v>
      </c>
    </row>
    <row r="7" spans="1:10" x14ac:dyDescent="0.25">
      <c r="A7" s="16" t="s">
        <v>31</v>
      </c>
      <c r="B7" s="1">
        <v>5569.87</v>
      </c>
      <c r="C7" s="1">
        <v>6681.23</v>
      </c>
      <c r="D7" s="1">
        <v>4665.6099999999997</v>
      </c>
      <c r="E7" s="1">
        <v>6154.56</v>
      </c>
      <c r="F7" s="1">
        <v>4037.11</v>
      </c>
      <c r="G7" s="1">
        <v>2359.4699999999998</v>
      </c>
      <c r="H7" s="1"/>
      <c r="I7" s="18">
        <v>5764.09</v>
      </c>
      <c r="J7" s="46">
        <f t="shared" si="0"/>
        <v>4596.1679999999997</v>
      </c>
    </row>
    <row r="8" spans="1:10" x14ac:dyDescent="0.25">
      <c r="A8" s="16" t="s">
        <v>32</v>
      </c>
      <c r="B8" s="1">
        <v>77.180000000000007</v>
      </c>
      <c r="C8" s="1">
        <v>76.430000000000007</v>
      </c>
      <c r="D8" s="1">
        <v>122.97</v>
      </c>
      <c r="E8" s="1">
        <v>15.68</v>
      </c>
      <c r="F8" s="1">
        <v>10.37</v>
      </c>
      <c r="G8" s="1">
        <v>13.39</v>
      </c>
      <c r="H8" s="1"/>
      <c r="I8" s="18">
        <v>41.91</v>
      </c>
      <c r="J8" s="46">
        <f t="shared" si="0"/>
        <v>40.864000000000004</v>
      </c>
    </row>
    <row r="9" spans="1:10" x14ac:dyDescent="0.25">
      <c r="A9" s="15" t="s">
        <v>33</v>
      </c>
      <c r="B9" s="6">
        <v>-3048.33</v>
      </c>
      <c r="C9" s="6">
        <v>-2802.89</v>
      </c>
      <c r="D9" s="6">
        <v>-2476.91</v>
      </c>
      <c r="E9" s="6">
        <v>-2245.91</v>
      </c>
      <c r="F9" s="6">
        <v>-2325.64</v>
      </c>
      <c r="G9" s="6">
        <v>-2273.38</v>
      </c>
      <c r="H9" s="6"/>
      <c r="I9" s="34">
        <v>-2682.1</v>
      </c>
      <c r="J9" s="51">
        <f t="shared" si="0"/>
        <v>-2400.788</v>
      </c>
    </row>
    <row r="10" spans="1:10" x14ac:dyDescent="0.25">
      <c r="A10" s="16" t="s">
        <v>34</v>
      </c>
      <c r="B10" s="1">
        <v>-722.97</v>
      </c>
      <c r="C10" s="1">
        <v>-709.38</v>
      </c>
      <c r="D10" s="1">
        <v>-684.68</v>
      </c>
      <c r="E10" s="1">
        <v>-802.11</v>
      </c>
      <c r="F10" s="1">
        <v>-749.5</v>
      </c>
      <c r="G10" s="1">
        <v>-702.02</v>
      </c>
      <c r="H10" s="1"/>
      <c r="I10" s="18">
        <v>-725.04</v>
      </c>
      <c r="J10" s="46">
        <f t="shared" si="0"/>
        <v>-732.67</v>
      </c>
    </row>
    <row r="11" spans="1:10" x14ac:dyDescent="0.25">
      <c r="A11" s="16" t="s">
        <v>35</v>
      </c>
      <c r="B11" s="1">
        <v>-336.54</v>
      </c>
      <c r="C11" s="1">
        <v>-316.52</v>
      </c>
      <c r="D11" s="1">
        <v>-278.33999999999997</v>
      </c>
      <c r="E11" s="1">
        <v>-213.25</v>
      </c>
      <c r="F11" s="1">
        <v>-326.33</v>
      </c>
      <c r="G11" s="1">
        <v>-214.54</v>
      </c>
      <c r="H11" s="1"/>
      <c r="I11" s="18">
        <v>-326.01</v>
      </c>
      <c r="J11" s="46">
        <f>AVERAGE(D11:I11)</f>
        <v>-271.69400000000002</v>
      </c>
    </row>
    <row r="12" spans="1:10" x14ac:dyDescent="0.25">
      <c r="A12" s="16" t="s">
        <v>36</v>
      </c>
      <c r="B12" s="1">
        <v>-614.13</v>
      </c>
      <c r="C12" s="1">
        <v>-508.74</v>
      </c>
      <c r="D12" s="1">
        <v>-746.99</v>
      </c>
      <c r="E12" s="1">
        <v>-408.36</v>
      </c>
      <c r="F12" s="1">
        <v>-751.28</v>
      </c>
      <c r="G12" s="1">
        <v>-631.55999999999995</v>
      </c>
      <c r="H12" s="1"/>
      <c r="I12" s="18">
        <v>-844.48</v>
      </c>
      <c r="J12" s="46">
        <f t="shared" si="0"/>
        <v>-676.53399999999988</v>
      </c>
    </row>
    <row r="13" spans="1:10" x14ac:dyDescent="0.25">
      <c r="A13" s="16" t="s">
        <v>37</v>
      </c>
      <c r="B13" s="1">
        <v>-756.59</v>
      </c>
      <c r="C13" s="1">
        <v>-519.04</v>
      </c>
      <c r="D13" s="1">
        <v>-471.75</v>
      </c>
      <c r="E13" s="1">
        <v>-392.46</v>
      </c>
      <c r="F13" s="1">
        <v>-89.05</v>
      </c>
      <c r="G13" s="1">
        <v>-182.81</v>
      </c>
      <c r="H13" s="1"/>
      <c r="I13" s="18">
        <v>-302.95</v>
      </c>
      <c r="J13" s="46">
        <f t="shared" si="0"/>
        <v>-287.80399999999997</v>
      </c>
    </row>
    <row r="14" spans="1:10" x14ac:dyDescent="0.25">
      <c r="A14" s="16" t="s">
        <v>38</v>
      </c>
      <c r="B14" s="1">
        <v>-272.51</v>
      </c>
      <c r="C14" s="1">
        <v>-286.76</v>
      </c>
      <c r="D14" s="1">
        <v>-259.85000000000002</v>
      </c>
      <c r="E14" s="1">
        <v>-362.41</v>
      </c>
      <c r="F14" s="1">
        <v>-379.07</v>
      </c>
      <c r="G14" s="1">
        <v>-419.45</v>
      </c>
      <c r="H14" s="1"/>
      <c r="I14" s="18">
        <v>-392.41</v>
      </c>
      <c r="J14" s="46">
        <f t="shared" si="0"/>
        <v>-362.63800000000003</v>
      </c>
    </row>
    <row r="15" spans="1:10" x14ac:dyDescent="0.25">
      <c r="A15" s="16" t="s">
        <v>39</v>
      </c>
      <c r="B15" s="1">
        <v>-13.19</v>
      </c>
      <c r="C15" s="1">
        <v>-1.59</v>
      </c>
      <c r="D15" s="1">
        <v>-3.72</v>
      </c>
      <c r="E15" s="1">
        <v>-2.6</v>
      </c>
      <c r="F15" s="1">
        <v>-14.54</v>
      </c>
      <c r="G15" s="1">
        <v>-18.54</v>
      </c>
      <c r="H15" s="1"/>
      <c r="I15" s="18">
        <v>-68.650000000000006</v>
      </c>
      <c r="J15" s="46">
        <f t="shared" si="0"/>
        <v>-21.610000000000003</v>
      </c>
    </row>
    <row r="16" spans="1:10" x14ac:dyDescent="0.25">
      <c r="A16" s="16" t="s">
        <v>40</v>
      </c>
      <c r="B16" s="1">
        <v>-332.4</v>
      </c>
      <c r="C16" s="1">
        <v>-460.86</v>
      </c>
      <c r="D16" s="1">
        <v>-31.57</v>
      </c>
      <c r="E16" s="1">
        <v>-64.709999999999994</v>
      </c>
      <c r="F16" s="1">
        <v>-15.86</v>
      </c>
      <c r="G16" s="1">
        <v>-104.46</v>
      </c>
      <c r="H16" s="1"/>
      <c r="I16" s="18">
        <v>-22.56</v>
      </c>
      <c r="J16" s="46">
        <f t="shared" si="0"/>
        <v>-47.832000000000001</v>
      </c>
    </row>
    <row r="17" spans="1:10" x14ac:dyDescent="0.25">
      <c r="A17" s="15" t="s">
        <v>41</v>
      </c>
      <c r="B17" s="6">
        <v>2598.73</v>
      </c>
      <c r="C17" s="6">
        <v>3954.78</v>
      </c>
      <c r="D17" s="6">
        <v>2311.67</v>
      </c>
      <c r="E17" s="6">
        <v>3924.34</v>
      </c>
      <c r="F17" s="6">
        <v>1721.85</v>
      </c>
      <c r="G17" s="6">
        <v>99.48</v>
      </c>
      <c r="H17" s="6"/>
      <c r="I17" s="34">
        <v>3123.9</v>
      </c>
      <c r="J17" s="51">
        <f t="shared" si="0"/>
        <v>2236.248</v>
      </c>
    </row>
    <row r="18" spans="1:10" x14ac:dyDescent="0.25">
      <c r="A18" s="15" t="s">
        <v>42</v>
      </c>
      <c r="B18" s="6">
        <v>-2597.29</v>
      </c>
      <c r="C18" s="6">
        <v>-2648.32</v>
      </c>
      <c r="D18" s="6">
        <v>-2564.94</v>
      </c>
      <c r="E18" s="6">
        <v>-2616.6</v>
      </c>
      <c r="F18" s="6">
        <v>-1582.44</v>
      </c>
      <c r="G18" s="6">
        <v>-1378.8</v>
      </c>
      <c r="H18" s="6"/>
      <c r="I18" s="34">
        <v>-2093.91</v>
      </c>
      <c r="J18" s="51">
        <f t="shared" si="0"/>
        <v>-2047.3379999999997</v>
      </c>
    </row>
    <row r="19" spans="1:10" x14ac:dyDescent="0.25">
      <c r="A19" s="16" t="s">
        <v>43</v>
      </c>
      <c r="B19" s="1">
        <v>-1052.27</v>
      </c>
      <c r="C19" s="1">
        <v>-962.01</v>
      </c>
      <c r="D19" s="1">
        <v>-1046.8699999999999</v>
      </c>
      <c r="E19" s="1">
        <v>-838.49</v>
      </c>
      <c r="F19" s="1">
        <v>-268.23</v>
      </c>
      <c r="G19" s="1">
        <v>-478.14</v>
      </c>
      <c r="H19" s="1"/>
      <c r="I19" s="18">
        <v>-663.2</v>
      </c>
      <c r="J19" s="46">
        <f t="shared" si="0"/>
        <v>-658.9860000000001</v>
      </c>
    </row>
    <row r="20" spans="1:10" x14ac:dyDescent="0.25">
      <c r="A20" s="17" t="s">
        <v>44</v>
      </c>
      <c r="B20" s="7">
        <v>-263.25</v>
      </c>
      <c r="C20" s="7">
        <v>-228.8</v>
      </c>
      <c r="D20" s="7">
        <v>-258.86</v>
      </c>
      <c r="E20" s="7">
        <v>-175</v>
      </c>
      <c r="F20" s="7">
        <v>-47.89</v>
      </c>
      <c r="G20" s="7">
        <v>-155.16999999999999</v>
      </c>
      <c r="H20" s="7"/>
      <c r="I20" s="35">
        <v>-220.04</v>
      </c>
      <c r="J20" s="52">
        <f t="shared" si="0"/>
        <v>-171.392</v>
      </c>
    </row>
    <row r="21" spans="1:10" x14ac:dyDescent="0.25">
      <c r="A21" s="17" t="s">
        <v>45</v>
      </c>
      <c r="B21" s="7">
        <v>-763.27</v>
      </c>
      <c r="C21" s="7">
        <v>-708.93</v>
      </c>
      <c r="D21" s="7">
        <v>-759.25</v>
      </c>
      <c r="E21" s="7">
        <v>-617.16999999999996</v>
      </c>
      <c r="F21" s="7">
        <v>-192.87</v>
      </c>
      <c r="G21" s="7">
        <v>-283.17</v>
      </c>
      <c r="H21" s="7"/>
      <c r="I21" s="35">
        <v>-411.49</v>
      </c>
      <c r="J21" s="52">
        <f t="shared" si="0"/>
        <v>-452.78999999999996</v>
      </c>
    </row>
    <row r="22" spans="1:10" x14ac:dyDescent="0.25">
      <c r="A22" s="17" t="s">
        <v>46</v>
      </c>
      <c r="B22" s="7">
        <v>-25.75</v>
      </c>
      <c r="C22" s="7">
        <v>-24.27</v>
      </c>
      <c r="D22" s="7">
        <v>-28.76</v>
      </c>
      <c r="E22" s="7">
        <v>-46.32</v>
      </c>
      <c r="F22" s="7">
        <v>-27.48</v>
      </c>
      <c r="G22" s="7">
        <v>-39.799999999999997</v>
      </c>
      <c r="H22" s="7"/>
      <c r="I22" s="35">
        <v>-31.67</v>
      </c>
      <c r="J22" s="52">
        <f t="shared" si="0"/>
        <v>-34.806000000000004</v>
      </c>
    </row>
    <row r="23" spans="1:10" x14ac:dyDescent="0.25">
      <c r="A23" s="16" t="s">
        <v>47</v>
      </c>
      <c r="B23" s="1">
        <v>-402.27</v>
      </c>
      <c r="C23" s="1">
        <v>-277.91000000000003</v>
      </c>
      <c r="D23" s="1">
        <v>-315.8</v>
      </c>
      <c r="E23" s="1">
        <v>-259.2</v>
      </c>
      <c r="F23" s="1">
        <v>-107.25</v>
      </c>
      <c r="G23" s="1">
        <v>-158.81</v>
      </c>
      <c r="H23" s="1"/>
      <c r="I23" s="18">
        <v>-229.92</v>
      </c>
      <c r="J23" s="46">
        <f t="shared" si="0"/>
        <v>-214.196</v>
      </c>
    </row>
    <row r="24" spans="1:10" x14ac:dyDescent="0.25">
      <c r="A24" s="17" t="s">
        <v>44</v>
      </c>
      <c r="B24" s="7">
        <v>-153.46</v>
      </c>
      <c r="C24" s="7">
        <v>-75.400000000000006</v>
      </c>
      <c r="D24" s="7">
        <v>-89.47</v>
      </c>
      <c r="E24" s="7">
        <v>-65.55</v>
      </c>
      <c r="F24" s="7">
        <v>-16.07</v>
      </c>
      <c r="G24" s="7">
        <v>-57.68</v>
      </c>
      <c r="H24" s="7"/>
      <c r="I24" s="35">
        <v>-97.57</v>
      </c>
      <c r="J24" s="52">
        <f t="shared" si="0"/>
        <v>-65.268000000000001</v>
      </c>
    </row>
    <row r="25" spans="1:10" x14ac:dyDescent="0.25">
      <c r="A25" s="17" t="s">
        <v>45</v>
      </c>
      <c r="B25" s="7">
        <v>-185.07</v>
      </c>
      <c r="C25" s="7">
        <v>-139.47999999999999</v>
      </c>
      <c r="D25" s="7">
        <v>-160.63999999999999</v>
      </c>
      <c r="E25" s="7">
        <v>-112.42</v>
      </c>
      <c r="F25" s="7">
        <v>-41.13</v>
      </c>
      <c r="G25" s="7">
        <v>-52.56</v>
      </c>
      <c r="H25" s="7"/>
      <c r="I25" s="35">
        <v>-81.180000000000007</v>
      </c>
      <c r="J25" s="52">
        <f t="shared" si="0"/>
        <v>-89.585999999999999</v>
      </c>
    </row>
    <row r="26" spans="1:10" x14ac:dyDescent="0.25">
      <c r="A26" s="17" t="s">
        <v>48</v>
      </c>
      <c r="B26" s="7">
        <v>-49.58</v>
      </c>
      <c r="C26" s="7">
        <v>-51.63</v>
      </c>
      <c r="D26" s="7">
        <v>-50.22</v>
      </c>
      <c r="E26" s="7">
        <v>-65.760000000000005</v>
      </c>
      <c r="F26" s="7">
        <v>-40.869999999999997</v>
      </c>
      <c r="G26" s="7">
        <v>-36.61</v>
      </c>
      <c r="H26" s="7"/>
      <c r="I26" s="35">
        <v>-41.84</v>
      </c>
      <c r="J26" s="52">
        <f t="shared" si="0"/>
        <v>-47.059999999999995</v>
      </c>
    </row>
    <row r="27" spans="1:10" x14ac:dyDescent="0.25">
      <c r="A27" s="17" t="s">
        <v>46</v>
      </c>
      <c r="B27" s="7">
        <v>-14.16</v>
      </c>
      <c r="C27" s="7">
        <v>-11.4</v>
      </c>
      <c r="D27" s="7">
        <v>-15.47</v>
      </c>
      <c r="E27" s="7">
        <v>-15.47</v>
      </c>
      <c r="F27" s="7">
        <v>-9.18</v>
      </c>
      <c r="G27" s="7">
        <v>-11.96</v>
      </c>
      <c r="H27" s="7"/>
      <c r="I27" s="35">
        <v>-9.33</v>
      </c>
      <c r="J27" s="52">
        <f t="shared" si="0"/>
        <v>-12.282</v>
      </c>
    </row>
    <row r="28" spans="1:10" x14ac:dyDescent="0.25">
      <c r="A28" s="16" t="s">
        <v>49</v>
      </c>
      <c r="B28" s="1">
        <v>-133.72</v>
      </c>
      <c r="C28" s="1">
        <v>-195.01</v>
      </c>
      <c r="D28" s="1">
        <v>-151.75</v>
      </c>
      <c r="E28" s="1">
        <v>-235.37</v>
      </c>
      <c r="F28" s="1">
        <v>-46.7</v>
      </c>
      <c r="G28" s="1">
        <v>-79.34</v>
      </c>
      <c r="H28" s="1"/>
      <c r="I28" s="18">
        <v>-74.58</v>
      </c>
      <c r="J28" s="46">
        <f t="shared" si="0"/>
        <v>-117.548</v>
      </c>
    </row>
    <row r="29" spans="1:10" x14ac:dyDescent="0.25">
      <c r="A29" s="16" t="s">
        <v>50</v>
      </c>
      <c r="B29" s="1">
        <v>-347.32</v>
      </c>
      <c r="C29" s="1">
        <v>-262.06</v>
      </c>
      <c r="D29" s="1">
        <v>-249.81</v>
      </c>
      <c r="E29" s="1">
        <v>-329.51</v>
      </c>
      <c r="F29" s="1">
        <v>-88.04</v>
      </c>
      <c r="G29" s="1">
        <v>-100.26</v>
      </c>
      <c r="H29" s="1"/>
      <c r="I29" s="18">
        <v>-311.27999999999997</v>
      </c>
      <c r="J29" s="46">
        <f t="shared" si="0"/>
        <v>-215.77999999999997</v>
      </c>
    </row>
    <row r="30" spans="1:10" x14ac:dyDescent="0.25">
      <c r="A30" s="16" t="s">
        <v>51</v>
      </c>
      <c r="B30" s="1">
        <v>-539.28</v>
      </c>
      <c r="C30" s="1">
        <v>-775.46</v>
      </c>
      <c r="D30" s="1">
        <v>-686.73</v>
      </c>
      <c r="E30" s="1">
        <v>-804.04</v>
      </c>
      <c r="F30" s="1">
        <v>-1030.18</v>
      </c>
      <c r="G30" s="1">
        <v>-514.66999999999996</v>
      </c>
      <c r="H30" s="1"/>
      <c r="I30" s="18">
        <v>-745.29</v>
      </c>
      <c r="J30" s="46">
        <f t="shared" si="0"/>
        <v>-756.18200000000002</v>
      </c>
    </row>
    <row r="31" spans="1:10" x14ac:dyDescent="0.25">
      <c r="A31" s="17" t="s">
        <v>52</v>
      </c>
      <c r="B31" s="7">
        <v>-321.85000000000002</v>
      </c>
      <c r="C31" s="7">
        <v>-223.63</v>
      </c>
      <c r="D31" s="7">
        <v>-298.47000000000003</v>
      </c>
      <c r="E31" s="7">
        <v>-267.73</v>
      </c>
      <c r="F31" s="7">
        <v>-179.78</v>
      </c>
      <c r="G31" s="7">
        <v>-323.11</v>
      </c>
      <c r="H31" s="7"/>
      <c r="I31" s="35">
        <v>-293.22000000000003</v>
      </c>
      <c r="J31" s="52">
        <f t="shared" si="0"/>
        <v>-272.46200000000005</v>
      </c>
    </row>
    <row r="32" spans="1:10" x14ac:dyDescent="0.25">
      <c r="A32" s="17" t="s">
        <v>53</v>
      </c>
      <c r="B32" s="7">
        <v>-217.43</v>
      </c>
      <c r="C32" s="7">
        <v>-551.83000000000004</v>
      </c>
      <c r="D32" s="7">
        <v>-388.25</v>
      </c>
      <c r="E32" s="7">
        <v>-536.30999999999995</v>
      </c>
      <c r="F32" s="7">
        <v>-850.4</v>
      </c>
      <c r="G32" s="7">
        <v>-191.55</v>
      </c>
      <c r="H32" s="7"/>
      <c r="I32" s="35">
        <v>-452.07</v>
      </c>
      <c r="J32" s="52">
        <f t="shared" si="0"/>
        <v>-483.71600000000001</v>
      </c>
    </row>
    <row r="33" spans="1:10" x14ac:dyDescent="0.25">
      <c r="A33" s="16" t="s">
        <v>54</v>
      </c>
      <c r="B33" s="1">
        <v>-122.43</v>
      </c>
      <c r="C33" s="1">
        <v>-175.86</v>
      </c>
      <c r="D33" s="1">
        <v>-113.99</v>
      </c>
      <c r="E33" s="1">
        <v>-149.97999999999999</v>
      </c>
      <c r="F33" s="1">
        <v>-42.03</v>
      </c>
      <c r="G33" s="1">
        <v>-47.58</v>
      </c>
      <c r="H33" s="1"/>
      <c r="I33" s="18">
        <v>-69.63</v>
      </c>
      <c r="J33" s="46">
        <f t="shared" si="0"/>
        <v>-84.641999999999996</v>
      </c>
    </row>
    <row r="34" spans="1:10" x14ac:dyDescent="0.25">
      <c r="A34" s="15" t="s">
        <v>55</v>
      </c>
      <c r="B34" s="6">
        <v>1.44</v>
      </c>
      <c r="C34" s="6">
        <v>1306.46</v>
      </c>
      <c r="D34" s="6">
        <v>-253.27</v>
      </c>
      <c r="E34" s="6">
        <v>1307.74</v>
      </c>
      <c r="F34" s="6">
        <v>139.41</v>
      </c>
      <c r="G34" s="6">
        <v>-1279.32</v>
      </c>
      <c r="H34" s="6"/>
      <c r="I34" s="34">
        <v>1029.99</v>
      </c>
      <c r="J34" s="51">
        <f t="shared" si="0"/>
        <v>188.91000000000003</v>
      </c>
    </row>
    <row r="35" spans="1:10" x14ac:dyDescent="0.25">
      <c r="A35" s="15" t="s">
        <v>56</v>
      </c>
      <c r="B35" s="6">
        <v>-2379.16</v>
      </c>
      <c r="C35" s="6">
        <v>-1671.96</v>
      </c>
      <c r="D35" s="6">
        <v>-1608.7</v>
      </c>
      <c r="E35" s="6">
        <v>-1750.4</v>
      </c>
      <c r="F35" s="6">
        <v>-322.17</v>
      </c>
      <c r="G35" s="6">
        <v>-447.83</v>
      </c>
      <c r="H35" s="6"/>
      <c r="I35" s="34">
        <v>-1029.05</v>
      </c>
      <c r="J35" s="51">
        <f t="shared" si="0"/>
        <v>-1031.6300000000001</v>
      </c>
    </row>
    <row r="36" spans="1:10" x14ac:dyDescent="0.25">
      <c r="A36" s="25" t="s">
        <v>57</v>
      </c>
      <c r="B36" s="26">
        <v>-2377.73</v>
      </c>
      <c r="C36" s="26">
        <v>-365.5</v>
      </c>
      <c r="D36" s="26">
        <v>-1861.97</v>
      </c>
      <c r="E36" s="26">
        <v>-442.66</v>
      </c>
      <c r="F36" s="26">
        <v>-182.77</v>
      </c>
      <c r="G36" s="26">
        <v>-1727.15</v>
      </c>
      <c r="H36" s="26"/>
      <c r="I36" s="34">
        <v>0.95</v>
      </c>
      <c r="J36" s="51">
        <f t="shared" si="0"/>
        <v>-842.72</v>
      </c>
    </row>
    <row r="37" spans="1:10" x14ac:dyDescent="0.25">
      <c r="A37" s="37"/>
      <c r="B37" s="38"/>
      <c r="C37" s="38"/>
      <c r="D37" s="38"/>
      <c r="E37" s="38"/>
      <c r="F37" s="38"/>
      <c r="G37" s="38"/>
      <c r="H37" s="38"/>
      <c r="I37" s="39"/>
      <c r="J37" s="39"/>
    </row>
    <row r="38" spans="1:10" x14ac:dyDescent="0.25">
      <c r="A38" s="36" t="s">
        <v>80</v>
      </c>
      <c r="B38" s="38"/>
      <c r="C38" s="38"/>
      <c r="D38" s="38"/>
      <c r="E38" s="38"/>
      <c r="F38" s="38"/>
      <c r="G38" s="38"/>
      <c r="H38" s="38"/>
      <c r="I38" s="39"/>
      <c r="J38" s="39"/>
    </row>
    <row r="40" spans="1:10" x14ac:dyDescent="0.25">
      <c r="A40" s="11" t="s">
        <v>16</v>
      </c>
      <c r="B40" s="12"/>
      <c r="C40" s="12"/>
      <c r="D40" s="12"/>
      <c r="E40" s="12"/>
      <c r="F40" s="12"/>
      <c r="G40" s="12"/>
      <c r="H40" s="12"/>
      <c r="I40" s="13"/>
      <c r="J40" s="13"/>
    </row>
    <row r="41" spans="1:10" x14ac:dyDescent="0.25">
      <c r="A41" s="28" t="s">
        <v>58</v>
      </c>
      <c r="B41" s="23" t="s">
        <v>59</v>
      </c>
      <c r="C41" s="23" t="s">
        <v>19</v>
      </c>
      <c r="D41" s="23" t="s">
        <v>20</v>
      </c>
      <c r="E41" s="23" t="s">
        <v>21</v>
      </c>
      <c r="F41" s="23" t="s">
        <v>22</v>
      </c>
      <c r="G41" s="23" t="s">
        <v>23</v>
      </c>
      <c r="H41" s="23" t="s">
        <v>24</v>
      </c>
      <c r="I41" s="24" t="s">
        <v>78</v>
      </c>
      <c r="J41" s="23" t="s">
        <v>26</v>
      </c>
    </row>
    <row r="42" spans="1:10" x14ac:dyDescent="0.25">
      <c r="A42" s="16" t="s">
        <v>60</v>
      </c>
      <c r="B42" s="1" t="s">
        <v>61</v>
      </c>
      <c r="C42" s="2">
        <v>10.07</v>
      </c>
      <c r="D42" s="2">
        <v>13.31</v>
      </c>
      <c r="E42" s="2">
        <v>12.27</v>
      </c>
      <c r="F42" s="2">
        <v>10.8</v>
      </c>
      <c r="G42" s="2">
        <v>14.19</v>
      </c>
      <c r="H42" s="2">
        <v>11.2</v>
      </c>
      <c r="I42" s="20"/>
      <c r="J42" s="53">
        <v>12.99</v>
      </c>
    </row>
    <row r="43" spans="1:10" x14ac:dyDescent="0.25">
      <c r="A43" s="16" t="s">
        <v>62</v>
      </c>
      <c r="B43" s="1" t="s">
        <v>63</v>
      </c>
      <c r="C43" s="1">
        <v>48430.84</v>
      </c>
      <c r="D43" s="1">
        <v>46600.480000000003</v>
      </c>
      <c r="E43" s="1">
        <v>54977.65</v>
      </c>
      <c r="F43" s="1">
        <v>43007.839999999997</v>
      </c>
      <c r="G43" s="1">
        <v>40306.620000000003</v>
      </c>
      <c r="H43" s="1">
        <v>37812.53</v>
      </c>
      <c r="I43" s="20"/>
      <c r="J43" s="1">
        <v>39914.980000000003</v>
      </c>
    </row>
    <row r="44" spans="1:10" x14ac:dyDescent="0.25">
      <c r="A44" s="29" t="s">
        <v>70</v>
      </c>
      <c r="B44" s="30" t="s">
        <v>73</v>
      </c>
      <c r="C44" s="30">
        <v>11.5</v>
      </c>
      <c r="D44" s="30">
        <v>14.35</v>
      </c>
      <c r="E44" s="30">
        <v>8.52</v>
      </c>
      <c r="F44" s="30">
        <v>14.32</v>
      </c>
      <c r="G44" s="30">
        <v>10.15</v>
      </c>
      <c r="H44" s="40">
        <v>5.7</v>
      </c>
      <c r="I44" s="31"/>
      <c r="J44" s="30">
        <v>14.33</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ype_x0020_document_x003a_ xmlns="7bf265aa-ac4b-40fa-9429-0a7e85015820">Andere</Type_x0020_document_x003a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46E498949F234FA93EBE099CFB365A" ma:contentTypeVersion="3" ma:contentTypeDescription="Een nieuw document maken." ma:contentTypeScope="" ma:versionID="9d41ba3a19a1ff2b863d67406f969ffc">
  <xsd:schema xmlns:xsd="http://www.w3.org/2001/XMLSchema" xmlns:xs="http://www.w3.org/2001/XMLSchema" xmlns:p="http://schemas.microsoft.com/office/2006/metadata/properties" xmlns:ns2="7bf265aa-ac4b-40fa-9429-0a7e85015820" xmlns:ns3="3bd536ad-2952-4089-acd8-3599abd2e280" targetNamespace="http://schemas.microsoft.com/office/2006/metadata/properties" ma:root="true" ma:fieldsID="d138d9b42601beab2a8797b466845b29" ns2:_="" ns3:_="">
    <xsd:import namespace="7bf265aa-ac4b-40fa-9429-0a7e85015820"/>
    <xsd:import namespace="3bd536ad-2952-4089-acd8-3599abd2e280"/>
    <xsd:element name="properties">
      <xsd:complexType>
        <xsd:sequence>
          <xsd:element name="documentManagement">
            <xsd:complexType>
              <xsd:all>
                <xsd:element ref="ns2:Type_x0020_document_x003a_"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265aa-ac4b-40fa-9429-0a7e85015820" elementFormDefault="qualified">
    <xsd:import namespace="http://schemas.microsoft.com/office/2006/documentManagement/types"/>
    <xsd:import namespace="http://schemas.microsoft.com/office/infopath/2007/PartnerControls"/>
    <xsd:element name="Type_x0020_document_x003a_" ma:index="4" nillable="true" ma:displayName="Type document:" ma:default="Andere" ma:format="Dropdown" ma:internalName="Type_x0020_document_x003a_" ma:readOnly="false">
      <xsd:simpleType>
        <xsd:restriction base="dms:Choice">
          <xsd:enumeration value="Andere"/>
          <xsd:enumeration value="Individueel bedrijfsrapport"/>
          <xsd:enumeration value="Statistiek"/>
        </xsd:restriction>
      </xsd:simpleType>
    </xsd:element>
  </xsd:schema>
  <xsd:schema xmlns:xsd="http://www.w3.org/2001/XMLSchema" xmlns:xs="http://www.w3.org/2001/XMLSchema" xmlns:dms="http://schemas.microsoft.com/office/2006/documentManagement/types" xmlns:pc="http://schemas.microsoft.com/office/infopath/2007/PartnerControls" targetNamespace="3bd536ad-2952-4089-acd8-3599abd2e280" elementFormDefault="qualified">
    <xsd:import namespace="http://schemas.microsoft.com/office/2006/documentManagement/types"/>
    <xsd:import namespace="http://schemas.microsoft.com/office/infopath/2007/PartnerControls"/>
    <xsd:element name="_dlc_DocId" ma:index="9" nillable="true" ma:displayName="Waarde van de document-id" ma:description="De waarde van de document-id die aan dit item is toegewezen." ma:internalName="_dlc_DocId" ma:readOnly="true">
      <xsd:simpleType>
        <xsd:restriction base="dms:Text"/>
      </xsd:simpleType>
    </xsd:element>
    <xsd:element name="_dlc_DocIdUrl" ma:index="10"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9D23E4EF-1C46-4A0B-AEBE-5B180E14FD0B}">
  <ds:schemaRefs>
    <ds:schemaRef ds:uri="http://schemas.microsoft.com/sharepoint/v3/contenttype/forms"/>
  </ds:schemaRefs>
</ds:datastoreItem>
</file>

<file path=customXml/itemProps2.xml><?xml version="1.0" encoding="utf-8"?>
<ds:datastoreItem xmlns:ds="http://schemas.openxmlformats.org/officeDocument/2006/customXml" ds:itemID="{72E87F0A-B465-4E58-A28D-41A35720BFD6}">
  <ds:schemaRefs>
    <ds:schemaRef ds:uri="http://schemas.microsoft.com/office/2006/metadata/properties"/>
    <ds:schemaRef ds:uri="http://schemas.microsoft.com/office/infopath/2007/PartnerControls"/>
    <ds:schemaRef ds:uri="7bf265aa-ac4b-40fa-9429-0a7e85015820"/>
  </ds:schemaRefs>
</ds:datastoreItem>
</file>

<file path=customXml/itemProps3.xml><?xml version="1.0" encoding="utf-8"?>
<ds:datastoreItem xmlns:ds="http://schemas.openxmlformats.org/officeDocument/2006/customXml" ds:itemID="{DD715BB7-56A1-4231-95FF-E1E50797A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f265aa-ac4b-40fa-9429-0a7e85015820"/>
    <ds:schemaRef ds:uri="3bd536ad-2952-4089-acd8-3599abd2e2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BA9F386-C8E8-49CB-9E91-DF42863594B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Inhoud en achtergrond</vt:lpstr>
      <vt:lpstr>Bloemkool ext.</vt:lpstr>
      <vt:lpstr>Bloemkool int.</vt:lpstr>
      <vt:lpstr>Groene bonen ext.</vt:lpstr>
      <vt:lpstr>Groene erwten ext.</vt:lpstr>
      <vt:lpstr>Prei int.</vt:lpstr>
      <vt:lpstr>Spinazie ext.</vt:lpstr>
      <vt:lpstr>Wortelen ext.</vt:lpstr>
      <vt:lpstr>Zaaiajuin</vt:lpstr>
    </vt:vector>
  </TitlesOfParts>
  <Manager/>
  <Company>Agentschap voor Landbouw en Visserij (ALV)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Janne Delva</dc:creator>
  <cp:keywords/>
  <dc:description/>
  <cp:lastModifiedBy>Jonathan Platteau</cp:lastModifiedBy>
  <cp:revision/>
  <dcterms:created xsi:type="dcterms:W3CDTF">2020-01-21T08:45:56Z</dcterms:created>
  <dcterms:modified xsi:type="dcterms:W3CDTF">2021-04-26T15:21:21Z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0x010100F746E498949F234FA93EBE099CFB365A</vt:lpwstr>
  </property>
</Properties>
</file>